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7 KÜCHE, Kaffeehaus\KÜCHE\2 SPEISEPLAN\Aktuelle Speisepläne\2026\"/>
    </mc:Choice>
  </mc:AlternateContent>
  <xr:revisionPtr revIDLastSave="0" documentId="13_ncr:1_{06E6A7F3-6445-4038-911C-0AA43029DAE9}" xr6:coauthVersionLast="36" xr6:coauthVersionMax="36" xr10:uidLastSave="{00000000-0000-0000-0000-000000000000}"/>
  <bookViews>
    <workbookView xWindow="0" yWindow="0" windowWidth="24720" windowHeight="12915" activeTab="8" xr2:uid="{00000000-000D-0000-FFFF-FFFF00000000}"/>
  </bookViews>
  <sheets>
    <sheet name="NEUTRAL" sheetId="33" r:id="rId1"/>
    <sheet name="Tageskarte" sheetId="79" r:id="rId2"/>
    <sheet name="MA S" sheetId="52" r:id="rId3"/>
    <sheet name="A" sheetId="69" r:id="rId4"/>
    <sheet name="B-EG" sheetId="70" r:id="rId5"/>
    <sheet name="B1" sheetId="71" r:id="rId6"/>
    <sheet name="C2" sheetId="72" r:id="rId7"/>
    <sheet name="C3" sheetId="73" r:id="rId8"/>
    <sheet name="D" sheetId="74" r:id="rId9"/>
    <sheet name="E" sheetId="75" r:id="rId10"/>
    <sheet name="Prod" sheetId="76" r:id="rId11"/>
    <sheet name="Tagesprod" sheetId="81" r:id="rId12"/>
    <sheet name="EXPORT" sheetId="59" r:id="rId13"/>
    <sheet name="Allergene" sheetId="60" r:id="rId14"/>
  </sheets>
  <definedNames>
    <definedName name="_xlnm._FilterDatabase" localSheetId="3" hidden="1">A!$M$10:$M$48</definedName>
    <definedName name="_xlnm._FilterDatabase" localSheetId="5" hidden="1">'B1'!$M$10:$M$48</definedName>
    <definedName name="_xlnm._FilterDatabase" localSheetId="4" hidden="1">'B-EG'!$M$10:$M$48</definedName>
    <definedName name="_xlnm._FilterDatabase" localSheetId="6" hidden="1">'C2'!$M$10:$M$48</definedName>
    <definedName name="_xlnm._FilterDatabase" localSheetId="7" hidden="1">'C3'!$M$10:$M$48</definedName>
    <definedName name="_xlnm._FilterDatabase" localSheetId="8" hidden="1">D!$M$10:$M$48</definedName>
    <definedName name="_xlnm._FilterDatabase" localSheetId="9" hidden="1">E!$M$10:$M$48</definedName>
    <definedName name="_xlnm._FilterDatabase" localSheetId="2" hidden="1">'MA S'!$M$10:$M$48</definedName>
    <definedName name="_xlnm._FilterDatabase" localSheetId="10" hidden="1">Prod!$M$10:$M$48</definedName>
    <definedName name="_xlnm.Print_Area" localSheetId="0">NEUTRAL!$A$1:$AM$51</definedName>
    <definedName name="_xlnm.Print_Area" localSheetId="1">Tageskarte!$A$1:$E$48</definedName>
    <definedName name="_xlnm.Print_Area" localSheetId="11">Tagesprod!$A$1:$K$45</definedName>
    <definedName name="_xlnm.Print_Titles" localSheetId="0">NEUTRAL!$A:$B</definedName>
    <definedName name="_xlnm.Print_Titles" localSheetId="1">Tageskarte!$A:$A</definedName>
    <definedName name="_xlnm.Print_Titles" localSheetId="11">Tagesprod!$A:$A</definedName>
  </definedNames>
  <calcPr calcId="191029"/>
</workbook>
</file>

<file path=xl/calcChain.xml><?xml version="1.0" encoding="utf-8"?>
<calcChain xmlns="http://schemas.openxmlformats.org/spreadsheetml/2006/main">
  <c r="O28" i="71" l="1"/>
  <c r="M44" i="69" l="1"/>
  <c r="M41" i="69"/>
  <c r="M44" i="70"/>
  <c r="M41" i="70"/>
  <c r="M44" i="71"/>
  <c r="M41" i="71"/>
  <c r="M44" i="72"/>
  <c r="M41" i="72"/>
  <c r="M44" i="73"/>
  <c r="M41" i="73"/>
  <c r="M44" i="74"/>
  <c r="M41" i="74"/>
  <c r="M44" i="75"/>
  <c r="M41" i="75"/>
  <c r="M44" i="76"/>
  <c r="M41" i="76"/>
  <c r="M44" i="52"/>
  <c r="M41" i="52"/>
  <c r="M38" i="69"/>
  <c r="M35" i="69"/>
  <c r="M38" i="70"/>
  <c r="M35" i="70"/>
  <c r="M38" i="71"/>
  <c r="M35" i="71"/>
  <c r="M38" i="72"/>
  <c r="M35" i="72"/>
  <c r="M38" i="73"/>
  <c r="M35" i="73"/>
  <c r="M38" i="74"/>
  <c r="M35" i="74"/>
  <c r="M38" i="75"/>
  <c r="M35" i="75"/>
  <c r="M38" i="76"/>
  <c r="M35" i="76"/>
  <c r="M38" i="52"/>
  <c r="M35" i="52"/>
  <c r="M32" i="69"/>
  <c r="M29" i="69"/>
  <c r="M32" i="70"/>
  <c r="M29" i="70"/>
  <c r="M32" i="71"/>
  <c r="M29" i="71"/>
  <c r="M32" i="72"/>
  <c r="M29" i="72"/>
  <c r="M32" i="73"/>
  <c r="M29" i="73"/>
  <c r="M32" i="74"/>
  <c r="M29" i="74"/>
  <c r="M32" i="75"/>
  <c r="M29" i="75"/>
  <c r="M32" i="76"/>
  <c r="M29" i="76"/>
  <c r="M32" i="52"/>
  <c r="M29" i="52"/>
  <c r="M26" i="69"/>
  <c r="M23" i="69"/>
  <c r="M26" i="70"/>
  <c r="M23" i="70"/>
  <c r="M26" i="71"/>
  <c r="M23" i="71"/>
  <c r="M26" i="72"/>
  <c r="M23" i="72"/>
  <c r="M26" i="73"/>
  <c r="M23" i="73"/>
  <c r="M26" i="74"/>
  <c r="M23" i="74"/>
  <c r="M26" i="75"/>
  <c r="M23" i="75"/>
  <c r="M26" i="76"/>
  <c r="M23" i="76"/>
  <c r="M26" i="52"/>
  <c r="M23" i="52"/>
  <c r="M14" i="69"/>
  <c r="M11" i="69"/>
  <c r="M14" i="70"/>
  <c r="M11" i="70"/>
  <c r="M14" i="71"/>
  <c r="M11" i="71"/>
  <c r="M14" i="72"/>
  <c r="M11" i="72"/>
  <c r="M14" i="73"/>
  <c r="M11" i="73"/>
  <c r="M14" i="74"/>
  <c r="M11" i="74"/>
  <c r="M14" i="75"/>
  <c r="M11" i="75"/>
  <c r="M14" i="76"/>
  <c r="M11" i="76"/>
  <c r="M14" i="52"/>
  <c r="M11" i="52"/>
  <c r="M8" i="52"/>
  <c r="M5" i="52"/>
  <c r="M8" i="69"/>
  <c r="M5" i="69"/>
  <c r="M8" i="70"/>
  <c r="M5" i="70"/>
  <c r="M8" i="71"/>
  <c r="M5" i="71"/>
  <c r="M8" i="72"/>
  <c r="M5" i="72"/>
  <c r="M8" i="73"/>
  <c r="M5" i="73"/>
  <c r="M8" i="74"/>
  <c r="M5" i="74"/>
  <c r="M8" i="75"/>
  <c r="M5" i="75"/>
  <c r="M8" i="76"/>
  <c r="M5" i="76"/>
  <c r="T408" i="60" l="1"/>
  <c r="S408" i="60"/>
  <c r="R408" i="60"/>
  <c r="Q408" i="60"/>
  <c r="P408" i="60"/>
  <c r="O408" i="60"/>
  <c r="N408" i="60"/>
  <c r="M408" i="60"/>
  <c r="L408" i="60"/>
  <c r="K408" i="60"/>
  <c r="J408" i="60"/>
  <c r="I408" i="60"/>
  <c r="H408" i="60"/>
  <c r="G408" i="60"/>
  <c r="F408" i="60"/>
  <c r="B408" i="60"/>
  <c r="A408" i="60"/>
  <c r="Z408" i="60" s="1"/>
  <c r="T407" i="60"/>
  <c r="S407" i="60"/>
  <c r="R407" i="60"/>
  <c r="Q407" i="60"/>
  <c r="P407" i="60"/>
  <c r="O407" i="60"/>
  <c r="N407" i="60"/>
  <c r="M407" i="60"/>
  <c r="L407" i="60"/>
  <c r="K407" i="60"/>
  <c r="J407" i="60"/>
  <c r="I407" i="60"/>
  <c r="H407" i="60"/>
  <c r="G407" i="60"/>
  <c r="F407" i="60"/>
  <c r="B407" i="60"/>
  <c r="A407" i="60"/>
  <c r="T406" i="60"/>
  <c r="S406" i="60"/>
  <c r="R406" i="60"/>
  <c r="Q406" i="60"/>
  <c r="P406" i="60"/>
  <c r="O406" i="60"/>
  <c r="N406" i="60"/>
  <c r="M406" i="60"/>
  <c r="L406" i="60"/>
  <c r="K406" i="60"/>
  <c r="J406" i="60"/>
  <c r="I406" i="60"/>
  <c r="H406" i="60"/>
  <c r="G406" i="60"/>
  <c r="F406" i="60"/>
  <c r="B406" i="60"/>
  <c r="A406" i="60"/>
  <c r="Z406" i="60" s="1"/>
  <c r="T405" i="60"/>
  <c r="S405" i="60"/>
  <c r="R405" i="60"/>
  <c r="Q405" i="60"/>
  <c r="P405" i="60"/>
  <c r="O405" i="60"/>
  <c r="N405" i="60"/>
  <c r="M405" i="60"/>
  <c r="L405" i="60"/>
  <c r="K405" i="60"/>
  <c r="J405" i="60"/>
  <c r="I405" i="60"/>
  <c r="H405" i="60"/>
  <c r="G405" i="60"/>
  <c r="F405" i="60"/>
  <c r="B405" i="60"/>
  <c r="A405" i="60"/>
  <c r="T404" i="60"/>
  <c r="S404" i="60"/>
  <c r="R404" i="60"/>
  <c r="Q404" i="60"/>
  <c r="P404" i="60"/>
  <c r="O404" i="60"/>
  <c r="N404" i="60"/>
  <c r="M404" i="60"/>
  <c r="L404" i="60"/>
  <c r="K404" i="60"/>
  <c r="J404" i="60"/>
  <c r="I404" i="60"/>
  <c r="H404" i="60"/>
  <c r="G404" i="60"/>
  <c r="F404" i="60"/>
  <c r="B404" i="60"/>
  <c r="A404" i="60"/>
  <c r="Z404" i="60" s="1"/>
  <c r="T403" i="60"/>
  <c r="S403" i="60"/>
  <c r="R403" i="60"/>
  <c r="Q403" i="60"/>
  <c r="P403" i="60"/>
  <c r="O403" i="60"/>
  <c r="N403" i="60"/>
  <c r="M403" i="60"/>
  <c r="L403" i="60"/>
  <c r="K403" i="60"/>
  <c r="J403" i="60"/>
  <c r="I403" i="60"/>
  <c r="H403" i="60"/>
  <c r="G403" i="60"/>
  <c r="F403" i="60"/>
  <c r="B403" i="60"/>
  <c r="A403" i="60"/>
  <c r="T402" i="60"/>
  <c r="S402" i="60"/>
  <c r="R402" i="60"/>
  <c r="Q402" i="60"/>
  <c r="P402" i="60"/>
  <c r="O402" i="60"/>
  <c r="N402" i="60"/>
  <c r="M402" i="60"/>
  <c r="L402" i="60"/>
  <c r="K402" i="60"/>
  <c r="J402" i="60"/>
  <c r="I402" i="60"/>
  <c r="H402" i="60"/>
  <c r="G402" i="60"/>
  <c r="F402" i="60"/>
  <c r="B402" i="60"/>
  <c r="A402" i="60"/>
  <c r="Z402" i="60" s="1"/>
  <c r="T401" i="60"/>
  <c r="S401" i="60"/>
  <c r="R401" i="60"/>
  <c r="Q401" i="60"/>
  <c r="P401" i="60"/>
  <c r="O401" i="60"/>
  <c r="N401" i="60"/>
  <c r="M401" i="60"/>
  <c r="L401" i="60"/>
  <c r="K401" i="60"/>
  <c r="J401" i="60"/>
  <c r="I401" i="60"/>
  <c r="H401" i="60"/>
  <c r="G401" i="60"/>
  <c r="F401" i="60"/>
  <c r="B401" i="60"/>
  <c r="A401" i="60"/>
  <c r="T400" i="60"/>
  <c r="S400" i="60"/>
  <c r="R400" i="60"/>
  <c r="Q400" i="60"/>
  <c r="P400" i="60"/>
  <c r="O400" i="60"/>
  <c r="N400" i="60"/>
  <c r="M400" i="60"/>
  <c r="L400" i="60"/>
  <c r="K400" i="60"/>
  <c r="J400" i="60"/>
  <c r="I400" i="60"/>
  <c r="H400" i="60"/>
  <c r="G400" i="60"/>
  <c r="F400" i="60"/>
  <c r="B400" i="60"/>
  <c r="A400" i="60"/>
  <c r="Z400" i="60" s="1"/>
  <c r="T399" i="60"/>
  <c r="S399" i="60"/>
  <c r="R399" i="60"/>
  <c r="Q399" i="60"/>
  <c r="P399" i="60"/>
  <c r="O399" i="60"/>
  <c r="N399" i="60"/>
  <c r="M399" i="60"/>
  <c r="L399" i="60"/>
  <c r="K399" i="60"/>
  <c r="J399" i="60"/>
  <c r="I399" i="60"/>
  <c r="H399" i="60"/>
  <c r="G399" i="60"/>
  <c r="F399" i="60"/>
  <c r="B399" i="60"/>
  <c r="A399" i="60"/>
  <c r="W398" i="60"/>
  <c r="T398" i="60"/>
  <c r="S398" i="60"/>
  <c r="R398" i="60"/>
  <c r="Q398" i="60"/>
  <c r="P398" i="60"/>
  <c r="O398" i="60"/>
  <c r="N398" i="60"/>
  <c r="M398" i="60"/>
  <c r="L398" i="60"/>
  <c r="K398" i="60"/>
  <c r="J398" i="60"/>
  <c r="I398" i="60"/>
  <c r="H398" i="60"/>
  <c r="G398" i="60"/>
  <c r="F398" i="60"/>
  <c r="B398" i="60"/>
  <c r="A398" i="60"/>
  <c r="Z398" i="60" s="1"/>
  <c r="T397" i="60"/>
  <c r="S397" i="60"/>
  <c r="R397" i="60"/>
  <c r="Q397" i="60"/>
  <c r="P397" i="60"/>
  <c r="O397" i="60"/>
  <c r="N397" i="60"/>
  <c r="M397" i="60"/>
  <c r="L397" i="60"/>
  <c r="K397" i="60"/>
  <c r="J397" i="60"/>
  <c r="I397" i="60"/>
  <c r="H397" i="60"/>
  <c r="G397" i="60"/>
  <c r="F397" i="60"/>
  <c r="B397" i="60"/>
  <c r="A397" i="60"/>
  <c r="T396" i="60"/>
  <c r="S396" i="60"/>
  <c r="R396" i="60"/>
  <c r="Q396" i="60"/>
  <c r="P396" i="60"/>
  <c r="O396" i="60"/>
  <c r="N396" i="60"/>
  <c r="M396" i="60"/>
  <c r="L396" i="60"/>
  <c r="K396" i="60"/>
  <c r="J396" i="60"/>
  <c r="I396" i="60"/>
  <c r="H396" i="60"/>
  <c r="G396" i="60"/>
  <c r="F396" i="60"/>
  <c r="B396" i="60"/>
  <c r="A396" i="60"/>
  <c r="Y396" i="60" s="1"/>
  <c r="Y395" i="60"/>
  <c r="T395" i="60"/>
  <c r="S395" i="60"/>
  <c r="R395" i="60"/>
  <c r="Q395" i="60"/>
  <c r="P395" i="60"/>
  <c r="O395" i="60"/>
  <c r="N395" i="60"/>
  <c r="M395" i="60"/>
  <c r="L395" i="60"/>
  <c r="K395" i="60"/>
  <c r="J395" i="60"/>
  <c r="I395" i="60"/>
  <c r="H395" i="60"/>
  <c r="G395" i="60"/>
  <c r="F395" i="60"/>
  <c r="B395" i="60"/>
  <c r="A395" i="60"/>
  <c r="W395" i="60" s="1"/>
  <c r="T394" i="60"/>
  <c r="S394" i="60"/>
  <c r="R394" i="60"/>
  <c r="Q394" i="60"/>
  <c r="P394" i="60"/>
  <c r="O394" i="60"/>
  <c r="N394" i="60"/>
  <c r="M394" i="60"/>
  <c r="L394" i="60"/>
  <c r="K394" i="60"/>
  <c r="J394" i="60"/>
  <c r="I394" i="60"/>
  <c r="H394" i="60"/>
  <c r="G394" i="60"/>
  <c r="F394" i="60"/>
  <c r="B394" i="60"/>
  <c r="A394" i="60"/>
  <c r="Y394" i="60" s="1"/>
  <c r="T393" i="60"/>
  <c r="S393" i="60"/>
  <c r="R393" i="60"/>
  <c r="Q393" i="60"/>
  <c r="P393" i="60"/>
  <c r="O393" i="60"/>
  <c r="N393" i="60"/>
  <c r="M393" i="60"/>
  <c r="L393" i="60"/>
  <c r="K393" i="60"/>
  <c r="J393" i="60"/>
  <c r="I393" i="60"/>
  <c r="H393" i="60"/>
  <c r="G393" i="60"/>
  <c r="F393" i="60"/>
  <c r="B393" i="60"/>
  <c r="A393" i="60"/>
  <c r="T392" i="60"/>
  <c r="S392" i="60"/>
  <c r="R392" i="60"/>
  <c r="Q392" i="60"/>
  <c r="P392" i="60"/>
  <c r="O392" i="60"/>
  <c r="N392" i="60"/>
  <c r="M392" i="60"/>
  <c r="L392" i="60"/>
  <c r="K392" i="60"/>
  <c r="J392" i="60"/>
  <c r="I392" i="60"/>
  <c r="H392" i="60"/>
  <c r="G392" i="60"/>
  <c r="F392" i="60"/>
  <c r="B392" i="60"/>
  <c r="A392" i="60"/>
  <c r="Y392" i="60" s="1"/>
  <c r="T391" i="60"/>
  <c r="S391" i="60"/>
  <c r="R391" i="60"/>
  <c r="Q391" i="60"/>
  <c r="P391" i="60"/>
  <c r="O391" i="60"/>
  <c r="N391" i="60"/>
  <c r="M391" i="60"/>
  <c r="L391" i="60"/>
  <c r="K391" i="60"/>
  <c r="J391" i="60"/>
  <c r="I391" i="60"/>
  <c r="H391" i="60"/>
  <c r="G391" i="60"/>
  <c r="F391" i="60"/>
  <c r="B391" i="60"/>
  <c r="A391" i="60"/>
  <c r="Y391" i="60" s="1"/>
  <c r="T390" i="60"/>
  <c r="S390" i="60"/>
  <c r="R390" i="60"/>
  <c r="Q390" i="60"/>
  <c r="P390" i="60"/>
  <c r="O390" i="60"/>
  <c r="N390" i="60"/>
  <c r="M390" i="60"/>
  <c r="L390" i="60"/>
  <c r="K390" i="60"/>
  <c r="J390" i="60"/>
  <c r="I390" i="60"/>
  <c r="H390" i="60"/>
  <c r="G390" i="60"/>
  <c r="F390" i="60"/>
  <c r="B390" i="60"/>
  <c r="A390" i="60"/>
  <c r="Y390" i="60" s="1"/>
  <c r="T389" i="60"/>
  <c r="S389" i="60"/>
  <c r="R389" i="60"/>
  <c r="Q389" i="60"/>
  <c r="P389" i="60"/>
  <c r="O389" i="60"/>
  <c r="N389" i="60"/>
  <c r="M389" i="60"/>
  <c r="L389" i="60"/>
  <c r="K389" i="60"/>
  <c r="J389" i="60"/>
  <c r="I389" i="60"/>
  <c r="H389" i="60"/>
  <c r="G389" i="60"/>
  <c r="F389" i="60"/>
  <c r="B389" i="60"/>
  <c r="A389" i="60"/>
  <c r="T388" i="60"/>
  <c r="S388" i="60"/>
  <c r="R388" i="60"/>
  <c r="Q388" i="60"/>
  <c r="P388" i="60"/>
  <c r="O388" i="60"/>
  <c r="N388" i="60"/>
  <c r="M388" i="60"/>
  <c r="L388" i="60"/>
  <c r="K388" i="60"/>
  <c r="J388" i="60"/>
  <c r="I388" i="60"/>
  <c r="H388" i="60"/>
  <c r="G388" i="60"/>
  <c r="F388" i="60"/>
  <c r="B388" i="60"/>
  <c r="A388" i="60"/>
  <c r="Y388" i="60" s="1"/>
  <c r="T387" i="60"/>
  <c r="S387" i="60"/>
  <c r="R387" i="60"/>
  <c r="Q387" i="60"/>
  <c r="P387" i="60"/>
  <c r="O387" i="60"/>
  <c r="N387" i="60"/>
  <c r="M387" i="60"/>
  <c r="L387" i="60"/>
  <c r="K387" i="60"/>
  <c r="J387" i="60"/>
  <c r="I387" i="60"/>
  <c r="H387" i="60"/>
  <c r="G387" i="60"/>
  <c r="F387" i="60"/>
  <c r="B387" i="60"/>
  <c r="A387" i="60"/>
  <c r="Y387" i="60" s="1"/>
  <c r="T386" i="60"/>
  <c r="S386" i="60"/>
  <c r="R386" i="60"/>
  <c r="Q386" i="60"/>
  <c r="P386" i="60"/>
  <c r="O386" i="60"/>
  <c r="N386" i="60"/>
  <c r="M386" i="60"/>
  <c r="L386" i="60"/>
  <c r="K386" i="60"/>
  <c r="J386" i="60"/>
  <c r="I386" i="60"/>
  <c r="H386" i="60"/>
  <c r="G386" i="60"/>
  <c r="F386" i="60"/>
  <c r="B386" i="60"/>
  <c r="A386" i="60"/>
  <c r="Y386" i="60" s="1"/>
  <c r="T385" i="60"/>
  <c r="S385" i="60"/>
  <c r="R385" i="60"/>
  <c r="Q385" i="60"/>
  <c r="P385" i="60"/>
  <c r="O385" i="60"/>
  <c r="N385" i="60"/>
  <c r="M385" i="60"/>
  <c r="L385" i="60"/>
  <c r="K385" i="60"/>
  <c r="J385" i="60"/>
  <c r="I385" i="60"/>
  <c r="H385" i="60"/>
  <c r="G385" i="60"/>
  <c r="F385" i="60"/>
  <c r="B385" i="60"/>
  <c r="A385" i="60"/>
  <c r="T384" i="60"/>
  <c r="S384" i="60"/>
  <c r="R384" i="60"/>
  <c r="Q384" i="60"/>
  <c r="P384" i="60"/>
  <c r="O384" i="60"/>
  <c r="N384" i="60"/>
  <c r="M384" i="60"/>
  <c r="L384" i="60"/>
  <c r="K384" i="60"/>
  <c r="J384" i="60"/>
  <c r="I384" i="60"/>
  <c r="H384" i="60"/>
  <c r="G384" i="60"/>
  <c r="F384" i="60"/>
  <c r="B384" i="60"/>
  <c r="A384" i="60"/>
  <c r="Y384" i="60" s="1"/>
  <c r="T383" i="60"/>
  <c r="S383" i="60"/>
  <c r="R383" i="60"/>
  <c r="Q383" i="60"/>
  <c r="P383" i="60"/>
  <c r="O383" i="60"/>
  <c r="N383" i="60"/>
  <c r="M383" i="60"/>
  <c r="L383" i="60"/>
  <c r="K383" i="60"/>
  <c r="J383" i="60"/>
  <c r="I383" i="60"/>
  <c r="H383" i="60"/>
  <c r="G383" i="60"/>
  <c r="F383" i="60"/>
  <c r="B383" i="60"/>
  <c r="A383" i="60"/>
  <c r="Y383" i="60" s="1"/>
  <c r="T382" i="60"/>
  <c r="S382" i="60"/>
  <c r="R382" i="60"/>
  <c r="Q382" i="60"/>
  <c r="P382" i="60"/>
  <c r="O382" i="60"/>
  <c r="N382" i="60"/>
  <c r="M382" i="60"/>
  <c r="L382" i="60"/>
  <c r="K382" i="60"/>
  <c r="J382" i="60"/>
  <c r="I382" i="60"/>
  <c r="H382" i="60"/>
  <c r="G382" i="60"/>
  <c r="F382" i="60"/>
  <c r="B382" i="60"/>
  <c r="A382" i="60"/>
  <c r="Y382" i="60" s="1"/>
  <c r="T381" i="60"/>
  <c r="S381" i="60"/>
  <c r="R381" i="60"/>
  <c r="Q381" i="60"/>
  <c r="P381" i="60"/>
  <c r="O381" i="60"/>
  <c r="N381" i="60"/>
  <c r="M381" i="60"/>
  <c r="L381" i="60"/>
  <c r="K381" i="60"/>
  <c r="J381" i="60"/>
  <c r="I381" i="60"/>
  <c r="H381" i="60"/>
  <c r="G381" i="60"/>
  <c r="F381" i="60"/>
  <c r="B381" i="60"/>
  <c r="A381" i="60"/>
  <c r="T380" i="60"/>
  <c r="S380" i="60"/>
  <c r="R380" i="60"/>
  <c r="Q380" i="60"/>
  <c r="P380" i="60"/>
  <c r="O380" i="60"/>
  <c r="N380" i="60"/>
  <c r="M380" i="60"/>
  <c r="L380" i="60"/>
  <c r="K380" i="60"/>
  <c r="J380" i="60"/>
  <c r="I380" i="60"/>
  <c r="H380" i="60"/>
  <c r="G380" i="60"/>
  <c r="F380" i="60"/>
  <c r="B380" i="60"/>
  <c r="A380" i="60"/>
  <c r="Y380" i="60" s="1"/>
  <c r="T379" i="60"/>
  <c r="S379" i="60"/>
  <c r="R379" i="60"/>
  <c r="Q379" i="60"/>
  <c r="P379" i="60"/>
  <c r="O379" i="60"/>
  <c r="N379" i="60"/>
  <c r="M379" i="60"/>
  <c r="L379" i="60"/>
  <c r="K379" i="60"/>
  <c r="J379" i="60"/>
  <c r="I379" i="60"/>
  <c r="H379" i="60"/>
  <c r="G379" i="60"/>
  <c r="F379" i="60"/>
  <c r="B379" i="60"/>
  <c r="A379" i="60"/>
  <c r="W379" i="60" s="1"/>
  <c r="T378" i="60"/>
  <c r="S378" i="60"/>
  <c r="R378" i="60"/>
  <c r="Q378" i="60"/>
  <c r="P378" i="60"/>
  <c r="O378" i="60"/>
  <c r="N378" i="60"/>
  <c r="M378" i="60"/>
  <c r="L378" i="60"/>
  <c r="K378" i="60"/>
  <c r="J378" i="60"/>
  <c r="I378" i="60"/>
  <c r="H378" i="60"/>
  <c r="G378" i="60"/>
  <c r="F378" i="60"/>
  <c r="B378" i="60"/>
  <c r="A378" i="60"/>
  <c r="Y378" i="60" s="1"/>
  <c r="T377" i="60"/>
  <c r="S377" i="60"/>
  <c r="R377" i="60"/>
  <c r="Q377" i="60"/>
  <c r="P377" i="60"/>
  <c r="O377" i="60"/>
  <c r="N377" i="60"/>
  <c r="M377" i="60"/>
  <c r="L377" i="60"/>
  <c r="K377" i="60"/>
  <c r="J377" i="60"/>
  <c r="I377" i="60"/>
  <c r="H377" i="60"/>
  <c r="G377" i="60"/>
  <c r="F377" i="60"/>
  <c r="B377" i="60"/>
  <c r="A377" i="60"/>
  <c r="T376" i="60"/>
  <c r="S376" i="60"/>
  <c r="R376" i="60"/>
  <c r="Q376" i="60"/>
  <c r="P376" i="60"/>
  <c r="O376" i="60"/>
  <c r="N376" i="60"/>
  <c r="M376" i="60"/>
  <c r="L376" i="60"/>
  <c r="K376" i="60"/>
  <c r="J376" i="60"/>
  <c r="I376" i="60"/>
  <c r="H376" i="60"/>
  <c r="G376" i="60"/>
  <c r="F376" i="60"/>
  <c r="B376" i="60"/>
  <c r="A376" i="60"/>
  <c r="Y376" i="60" s="1"/>
  <c r="T375" i="60"/>
  <c r="S375" i="60"/>
  <c r="R375" i="60"/>
  <c r="Q375" i="60"/>
  <c r="P375" i="60"/>
  <c r="O375" i="60"/>
  <c r="N375" i="60"/>
  <c r="M375" i="60"/>
  <c r="L375" i="60"/>
  <c r="K375" i="60"/>
  <c r="J375" i="60"/>
  <c r="I375" i="60"/>
  <c r="H375" i="60"/>
  <c r="G375" i="60"/>
  <c r="F375" i="60"/>
  <c r="B375" i="60"/>
  <c r="A375" i="60"/>
  <c r="Y375" i="60" s="1"/>
  <c r="T374" i="60"/>
  <c r="S374" i="60"/>
  <c r="R374" i="60"/>
  <c r="Q374" i="60"/>
  <c r="P374" i="60"/>
  <c r="O374" i="60"/>
  <c r="N374" i="60"/>
  <c r="M374" i="60"/>
  <c r="L374" i="60"/>
  <c r="K374" i="60"/>
  <c r="J374" i="60"/>
  <c r="I374" i="60"/>
  <c r="H374" i="60"/>
  <c r="G374" i="60"/>
  <c r="F374" i="60"/>
  <c r="B374" i="60"/>
  <c r="A374" i="60"/>
  <c r="Y374" i="60" s="1"/>
  <c r="T373" i="60"/>
  <c r="S373" i="60"/>
  <c r="R373" i="60"/>
  <c r="Q373" i="60"/>
  <c r="P373" i="60"/>
  <c r="O373" i="60"/>
  <c r="N373" i="60"/>
  <c r="M373" i="60"/>
  <c r="L373" i="60"/>
  <c r="K373" i="60"/>
  <c r="J373" i="60"/>
  <c r="I373" i="60"/>
  <c r="H373" i="60"/>
  <c r="G373" i="60"/>
  <c r="F373" i="60"/>
  <c r="B373" i="60"/>
  <c r="A373" i="60"/>
  <c r="X373" i="60" s="1"/>
  <c r="T372" i="60"/>
  <c r="S372" i="60"/>
  <c r="R372" i="60"/>
  <c r="Q372" i="60"/>
  <c r="P372" i="60"/>
  <c r="O372" i="60"/>
  <c r="N372" i="60"/>
  <c r="M372" i="60"/>
  <c r="L372" i="60"/>
  <c r="K372" i="60"/>
  <c r="J372" i="60"/>
  <c r="I372" i="60"/>
  <c r="H372" i="60"/>
  <c r="G372" i="60"/>
  <c r="F372" i="60"/>
  <c r="B372" i="60"/>
  <c r="A372" i="60"/>
  <c r="Y372" i="60" s="1"/>
  <c r="T371" i="60"/>
  <c r="S371" i="60"/>
  <c r="R371" i="60"/>
  <c r="Q371" i="60"/>
  <c r="P371" i="60"/>
  <c r="O371" i="60"/>
  <c r="N371" i="60"/>
  <c r="M371" i="60"/>
  <c r="L371" i="60"/>
  <c r="K371" i="60"/>
  <c r="J371" i="60"/>
  <c r="I371" i="60"/>
  <c r="H371" i="60"/>
  <c r="G371" i="60"/>
  <c r="F371" i="60"/>
  <c r="B371" i="60"/>
  <c r="A371" i="60"/>
  <c r="X371" i="60" s="1"/>
  <c r="T370" i="60"/>
  <c r="S370" i="60"/>
  <c r="R370" i="60"/>
  <c r="Q370" i="60"/>
  <c r="P370" i="60"/>
  <c r="O370" i="60"/>
  <c r="N370" i="60"/>
  <c r="M370" i="60"/>
  <c r="L370" i="60"/>
  <c r="K370" i="60"/>
  <c r="J370" i="60"/>
  <c r="I370" i="60"/>
  <c r="H370" i="60"/>
  <c r="G370" i="60"/>
  <c r="F370" i="60"/>
  <c r="B370" i="60"/>
  <c r="A370" i="60"/>
  <c r="W370" i="60" s="1"/>
  <c r="T369" i="60"/>
  <c r="S369" i="60"/>
  <c r="R369" i="60"/>
  <c r="Q369" i="60"/>
  <c r="P369" i="60"/>
  <c r="O369" i="60"/>
  <c r="N369" i="60"/>
  <c r="M369" i="60"/>
  <c r="L369" i="60"/>
  <c r="K369" i="60"/>
  <c r="J369" i="60"/>
  <c r="I369" i="60"/>
  <c r="H369" i="60"/>
  <c r="G369" i="60"/>
  <c r="F369" i="60"/>
  <c r="B369" i="60"/>
  <c r="A369" i="60"/>
  <c r="X369" i="60" s="1"/>
  <c r="T368" i="60"/>
  <c r="S368" i="60"/>
  <c r="R368" i="60"/>
  <c r="Q368" i="60"/>
  <c r="P368" i="60"/>
  <c r="O368" i="60"/>
  <c r="N368" i="60"/>
  <c r="M368" i="60"/>
  <c r="L368" i="60"/>
  <c r="K368" i="60"/>
  <c r="J368" i="60"/>
  <c r="I368" i="60"/>
  <c r="H368" i="60"/>
  <c r="G368" i="60"/>
  <c r="F368" i="60"/>
  <c r="B368" i="60"/>
  <c r="A368" i="60"/>
  <c r="Y368" i="60" s="1"/>
  <c r="T367" i="60"/>
  <c r="S367" i="60"/>
  <c r="R367" i="60"/>
  <c r="Q367" i="60"/>
  <c r="P367" i="60"/>
  <c r="O367" i="60"/>
  <c r="N367" i="60"/>
  <c r="M367" i="60"/>
  <c r="L367" i="60"/>
  <c r="K367" i="60"/>
  <c r="J367" i="60"/>
  <c r="I367" i="60"/>
  <c r="H367" i="60"/>
  <c r="G367" i="60"/>
  <c r="F367" i="60"/>
  <c r="B367" i="60"/>
  <c r="A367" i="60"/>
  <c r="X367" i="60" s="1"/>
  <c r="T366" i="60"/>
  <c r="S366" i="60"/>
  <c r="R366" i="60"/>
  <c r="Q366" i="60"/>
  <c r="P366" i="60"/>
  <c r="O366" i="60"/>
  <c r="N366" i="60"/>
  <c r="M366" i="60"/>
  <c r="L366" i="60"/>
  <c r="K366" i="60"/>
  <c r="J366" i="60"/>
  <c r="I366" i="60"/>
  <c r="H366" i="60"/>
  <c r="G366" i="60"/>
  <c r="F366" i="60"/>
  <c r="B366" i="60"/>
  <c r="A366" i="60"/>
  <c r="Y366" i="60" s="1"/>
  <c r="T365" i="60"/>
  <c r="S365" i="60"/>
  <c r="R365" i="60"/>
  <c r="Q365" i="60"/>
  <c r="P365" i="60"/>
  <c r="O365" i="60"/>
  <c r="N365" i="60"/>
  <c r="M365" i="60"/>
  <c r="L365" i="60"/>
  <c r="K365" i="60"/>
  <c r="J365" i="60"/>
  <c r="I365" i="60"/>
  <c r="H365" i="60"/>
  <c r="G365" i="60"/>
  <c r="F365" i="60"/>
  <c r="B365" i="60"/>
  <c r="A365" i="60"/>
  <c r="X365" i="60" s="1"/>
  <c r="T364" i="60"/>
  <c r="S364" i="60"/>
  <c r="R364" i="60"/>
  <c r="Q364" i="60"/>
  <c r="P364" i="60"/>
  <c r="O364" i="60"/>
  <c r="N364" i="60"/>
  <c r="M364" i="60"/>
  <c r="L364" i="60"/>
  <c r="K364" i="60"/>
  <c r="J364" i="60"/>
  <c r="I364" i="60"/>
  <c r="H364" i="60"/>
  <c r="G364" i="60"/>
  <c r="F364" i="60"/>
  <c r="B364" i="60"/>
  <c r="A364" i="60"/>
  <c r="Y364" i="60" s="1"/>
  <c r="T363" i="60"/>
  <c r="S363" i="60"/>
  <c r="R363" i="60"/>
  <c r="Q363" i="60"/>
  <c r="P363" i="60"/>
  <c r="O363" i="60"/>
  <c r="N363" i="60"/>
  <c r="M363" i="60"/>
  <c r="L363" i="60"/>
  <c r="K363" i="60"/>
  <c r="J363" i="60"/>
  <c r="I363" i="60"/>
  <c r="H363" i="60"/>
  <c r="G363" i="60"/>
  <c r="F363" i="60"/>
  <c r="B363" i="60"/>
  <c r="A363" i="60"/>
  <c r="X363" i="60" s="1"/>
  <c r="W362" i="60"/>
  <c r="T362" i="60"/>
  <c r="S362" i="60"/>
  <c r="R362" i="60"/>
  <c r="Q362" i="60"/>
  <c r="P362" i="60"/>
  <c r="O362" i="60"/>
  <c r="N362" i="60"/>
  <c r="M362" i="60"/>
  <c r="L362" i="60"/>
  <c r="K362" i="60"/>
  <c r="J362" i="60"/>
  <c r="I362" i="60"/>
  <c r="H362" i="60"/>
  <c r="G362" i="60"/>
  <c r="F362" i="60"/>
  <c r="B362" i="60"/>
  <c r="A362" i="60"/>
  <c r="Y362" i="60" s="1"/>
  <c r="T361" i="60"/>
  <c r="S361" i="60"/>
  <c r="R361" i="60"/>
  <c r="Q361" i="60"/>
  <c r="P361" i="60"/>
  <c r="O361" i="60"/>
  <c r="N361" i="60"/>
  <c r="M361" i="60"/>
  <c r="L361" i="60"/>
  <c r="K361" i="60"/>
  <c r="J361" i="60"/>
  <c r="I361" i="60"/>
  <c r="H361" i="60"/>
  <c r="G361" i="60"/>
  <c r="F361" i="60"/>
  <c r="B361" i="60"/>
  <c r="A361" i="60"/>
  <c r="X361" i="60" s="1"/>
  <c r="T360" i="60"/>
  <c r="S360" i="60"/>
  <c r="R360" i="60"/>
  <c r="Q360" i="60"/>
  <c r="P360" i="60"/>
  <c r="O360" i="60"/>
  <c r="N360" i="60"/>
  <c r="M360" i="60"/>
  <c r="L360" i="60"/>
  <c r="K360" i="60"/>
  <c r="J360" i="60"/>
  <c r="I360" i="60"/>
  <c r="H360" i="60"/>
  <c r="G360" i="60"/>
  <c r="F360" i="60"/>
  <c r="B360" i="60"/>
  <c r="A360" i="60"/>
  <c r="Y360" i="60" s="1"/>
  <c r="T359" i="60"/>
  <c r="S359" i="60"/>
  <c r="R359" i="60"/>
  <c r="Q359" i="60"/>
  <c r="P359" i="60"/>
  <c r="O359" i="60"/>
  <c r="N359" i="60"/>
  <c r="M359" i="60"/>
  <c r="L359" i="60"/>
  <c r="K359" i="60"/>
  <c r="J359" i="60"/>
  <c r="I359" i="60"/>
  <c r="H359" i="60"/>
  <c r="G359" i="60"/>
  <c r="F359" i="60"/>
  <c r="B359" i="60"/>
  <c r="A359" i="60"/>
  <c r="X359" i="60" s="1"/>
  <c r="T358" i="60"/>
  <c r="S358" i="60"/>
  <c r="R358" i="60"/>
  <c r="Q358" i="60"/>
  <c r="P358" i="60"/>
  <c r="O358" i="60"/>
  <c r="N358" i="60"/>
  <c r="M358" i="60"/>
  <c r="L358" i="60"/>
  <c r="K358" i="60"/>
  <c r="J358" i="60"/>
  <c r="I358" i="60"/>
  <c r="H358" i="60"/>
  <c r="G358" i="60"/>
  <c r="F358" i="60"/>
  <c r="B358" i="60"/>
  <c r="A358" i="60"/>
  <c r="Y358" i="60" s="1"/>
  <c r="T357" i="60"/>
  <c r="S357" i="60"/>
  <c r="R357" i="60"/>
  <c r="Q357" i="60"/>
  <c r="P357" i="60"/>
  <c r="O357" i="60"/>
  <c r="N357" i="60"/>
  <c r="M357" i="60"/>
  <c r="L357" i="60"/>
  <c r="K357" i="60"/>
  <c r="J357" i="60"/>
  <c r="I357" i="60"/>
  <c r="H357" i="60"/>
  <c r="G357" i="60"/>
  <c r="F357" i="60"/>
  <c r="B357" i="60"/>
  <c r="A357" i="60"/>
  <c r="X357" i="60" s="1"/>
  <c r="T356" i="60"/>
  <c r="S356" i="60"/>
  <c r="R356" i="60"/>
  <c r="Q356" i="60"/>
  <c r="P356" i="60"/>
  <c r="O356" i="60"/>
  <c r="N356" i="60"/>
  <c r="M356" i="60"/>
  <c r="L356" i="60"/>
  <c r="K356" i="60"/>
  <c r="J356" i="60"/>
  <c r="I356" i="60"/>
  <c r="H356" i="60"/>
  <c r="G356" i="60"/>
  <c r="F356" i="60"/>
  <c r="B356" i="60"/>
  <c r="A356" i="60"/>
  <c r="Y356" i="60" s="1"/>
  <c r="T355" i="60"/>
  <c r="S355" i="60"/>
  <c r="R355" i="60"/>
  <c r="Q355" i="60"/>
  <c r="P355" i="60"/>
  <c r="O355" i="60"/>
  <c r="N355" i="60"/>
  <c r="M355" i="60"/>
  <c r="L355" i="60"/>
  <c r="K355" i="60"/>
  <c r="J355" i="60"/>
  <c r="I355" i="60"/>
  <c r="H355" i="60"/>
  <c r="G355" i="60"/>
  <c r="F355" i="60"/>
  <c r="B355" i="60"/>
  <c r="A355" i="60"/>
  <c r="X355" i="60" s="1"/>
  <c r="T354" i="60"/>
  <c r="S354" i="60"/>
  <c r="R354" i="60"/>
  <c r="Q354" i="60"/>
  <c r="P354" i="60"/>
  <c r="O354" i="60"/>
  <c r="N354" i="60"/>
  <c r="M354" i="60"/>
  <c r="L354" i="60"/>
  <c r="K354" i="60"/>
  <c r="J354" i="60"/>
  <c r="I354" i="60"/>
  <c r="H354" i="60"/>
  <c r="G354" i="60"/>
  <c r="F354" i="60"/>
  <c r="B354" i="60"/>
  <c r="A354" i="60"/>
  <c r="W354" i="60" s="1"/>
  <c r="T353" i="60"/>
  <c r="S353" i="60"/>
  <c r="R353" i="60"/>
  <c r="Q353" i="60"/>
  <c r="P353" i="60"/>
  <c r="O353" i="60"/>
  <c r="N353" i="60"/>
  <c r="M353" i="60"/>
  <c r="L353" i="60"/>
  <c r="K353" i="60"/>
  <c r="J353" i="60"/>
  <c r="I353" i="60"/>
  <c r="H353" i="60"/>
  <c r="G353" i="60"/>
  <c r="F353" i="60"/>
  <c r="B353" i="60"/>
  <c r="A353" i="60"/>
  <c r="X353" i="60" s="1"/>
  <c r="T352" i="60"/>
  <c r="S352" i="60"/>
  <c r="R352" i="60"/>
  <c r="Q352" i="60"/>
  <c r="P352" i="60"/>
  <c r="O352" i="60"/>
  <c r="N352" i="60"/>
  <c r="M352" i="60"/>
  <c r="L352" i="60"/>
  <c r="K352" i="60"/>
  <c r="J352" i="60"/>
  <c r="I352" i="60"/>
  <c r="H352" i="60"/>
  <c r="G352" i="60"/>
  <c r="F352" i="60"/>
  <c r="B352" i="60"/>
  <c r="A352" i="60"/>
  <c r="Z352" i="60" s="1"/>
  <c r="T351" i="60"/>
  <c r="S351" i="60"/>
  <c r="R351" i="60"/>
  <c r="Q351" i="60"/>
  <c r="P351" i="60"/>
  <c r="O351" i="60"/>
  <c r="N351" i="60"/>
  <c r="M351" i="60"/>
  <c r="L351" i="60"/>
  <c r="K351" i="60"/>
  <c r="J351" i="60"/>
  <c r="I351" i="60"/>
  <c r="H351" i="60"/>
  <c r="G351" i="60"/>
  <c r="F351" i="60"/>
  <c r="B351" i="60"/>
  <c r="A351" i="60"/>
  <c r="W351" i="60" s="1"/>
  <c r="T350" i="60"/>
  <c r="S350" i="60"/>
  <c r="R350" i="60"/>
  <c r="Q350" i="60"/>
  <c r="P350" i="60"/>
  <c r="O350" i="60"/>
  <c r="N350" i="60"/>
  <c r="M350" i="60"/>
  <c r="L350" i="60"/>
  <c r="K350" i="60"/>
  <c r="J350" i="60"/>
  <c r="I350" i="60"/>
  <c r="H350" i="60"/>
  <c r="G350" i="60"/>
  <c r="F350" i="60"/>
  <c r="B350" i="60"/>
  <c r="A350" i="60"/>
  <c r="Y350" i="60" s="1"/>
  <c r="T349" i="60"/>
  <c r="S349" i="60"/>
  <c r="R349" i="60"/>
  <c r="Q349" i="60"/>
  <c r="P349" i="60"/>
  <c r="O349" i="60"/>
  <c r="N349" i="60"/>
  <c r="M349" i="60"/>
  <c r="L349" i="60"/>
  <c r="K349" i="60"/>
  <c r="J349" i="60"/>
  <c r="I349" i="60"/>
  <c r="H349" i="60"/>
  <c r="G349" i="60"/>
  <c r="F349" i="60"/>
  <c r="B349" i="60"/>
  <c r="A349" i="60"/>
  <c r="W349" i="60" s="1"/>
  <c r="T348" i="60"/>
  <c r="S348" i="60"/>
  <c r="R348" i="60"/>
  <c r="Q348" i="60"/>
  <c r="P348" i="60"/>
  <c r="O348" i="60"/>
  <c r="N348" i="60"/>
  <c r="M348" i="60"/>
  <c r="L348" i="60"/>
  <c r="K348" i="60"/>
  <c r="J348" i="60"/>
  <c r="I348" i="60"/>
  <c r="H348" i="60"/>
  <c r="G348" i="60"/>
  <c r="F348" i="60"/>
  <c r="B348" i="60"/>
  <c r="A348" i="60"/>
  <c r="Y348" i="60" s="1"/>
  <c r="T347" i="60"/>
  <c r="S347" i="60"/>
  <c r="R347" i="60"/>
  <c r="Q347" i="60"/>
  <c r="P347" i="60"/>
  <c r="O347" i="60"/>
  <c r="N347" i="60"/>
  <c r="M347" i="60"/>
  <c r="L347" i="60"/>
  <c r="K347" i="60"/>
  <c r="J347" i="60"/>
  <c r="I347" i="60"/>
  <c r="H347" i="60"/>
  <c r="G347" i="60"/>
  <c r="F347" i="60"/>
  <c r="B347" i="60"/>
  <c r="A347" i="60"/>
  <c r="W347" i="60" s="1"/>
  <c r="T346" i="60"/>
  <c r="S346" i="60"/>
  <c r="R346" i="60"/>
  <c r="Q346" i="60"/>
  <c r="P346" i="60"/>
  <c r="O346" i="60"/>
  <c r="N346" i="60"/>
  <c r="M346" i="60"/>
  <c r="L346" i="60"/>
  <c r="K346" i="60"/>
  <c r="J346" i="60"/>
  <c r="I346" i="60"/>
  <c r="H346" i="60"/>
  <c r="G346" i="60"/>
  <c r="F346" i="60"/>
  <c r="B346" i="60"/>
  <c r="A346" i="60"/>
  <c r="Y346" i="60" s="1"/>
  <c r="T345" i="60"/>
  <c r="S345" i="60"/>
  <c r="R345" i="60"/>
  <c r="Q345" i="60"/>
  <c r="P345" i="60"/>
  <c r="O345" i="60"/>
  <c r="N345" i="60"/>
  <c r="M345" i="60"/>
  <c r="L345" i="60"/>
  <c r="K345" i="60"/>
  <c r="J345" i="60"/>
  <c r="I345" i="60"/>
  <c r="H345" i="60"/>
  <c r="G345" i="60"/>
  <c r="F345" i="60"/>
  <c r="B345" i="60"/>
  <c r="A345" i="60"/>
  <c r="W345" i="60" s="1"/>
  <c r="X344" i="60"/>
  <c r="T344" i="60"/>
  <c r="S344" i="60"/>
  <c r="R344" i="60"/>
  <c r="Q344" i="60"/>
  <c r="P344" i="60"/>
  <c r="O344" i="60"/>
  <c r="N344" i="60"/>
  <c r="M344" i="60"/>
  <c r="L344" i="60"/>
  <c r="K344" i="60"/>
  <c r="J344" i="60"/>
  <c r="I344" i="60"/>
  <c r="H344" i="60"/>
  <c r="G344" i="60"/>
  <c r="F344" i="60"/>
  <c r="B344" i="60"/>
  <c r="A344" i="60"/>
  <c r="Y344" i="60" s="1"/>
  <c r="T343" i="60"/>
  <c r="S343" i="60"/>
  <c r="R343" i="60"/>
  <c r="Q343" i="60"/>
  <c r="P343" i="60"/>
  <c r="O343" i="60"/>
  <c r="N343" i="60"/>
  <c r="M343" i="60"/>
  <c r="L343" i="60"/>
  <c r="K343" i="60"/>
  <c r="J343" i="60"/>
  <c r="I343" i="60"/>
  <c r="H343" i="60"/>
  <c r="G343" i="60"/>
  <c r="F343" i="60"/>
  <c r="B343" i="60"/>
  <c r="A343" i="60"/>
  <c r="W343" i="60" s="1"/>
  <c r="T342" i="60"/>
  <c r="S342" i="60"/>
  <c r="R342" i="60"/>
  <c r="Q342" i="60"/>
  <c r="P342" i="60"/>
  <c r="O342" i="60"/>
  <c r="N342" i="60"/>
  <c r="M342" i="60"/>
  <c r="L342" i="60"/>
  <c r="K342" i="60"/>
  <c r="J342" i="60"/>
  <c r="I342" i="60"/>
  <c r="H342" i="60"/>
  <c r="G342" i="60"/>
  <c r="F342" i="60"/>
  <c r="B342" i="60"/>
  <c r="A342" i="60"/>
  <c r="Y342" i="60" s="1"/>
  <c r="T341" i="60"/>
  <c r="S341" i="60"/>
  <c r="R341" i="60"/>
  <c r="Q341" i="60"/>
  <c r="P341" i="60"/>
  <c r="O341" i="60"/>
  <c r="N341" i="60"/>
  <c r="M341" i="60"/>
  <c r="L341" i="60"/>
  <c r="K341" i="60"/>
  <c r="J341" i="60"/>
  <c r="I341" i="60"/>
  <c r="H341" i="60"/>
  <c r="G341" i="60"/>
  <c r="F341" i="60"/>
  <c r="B341" i="60"/>
  <c r="A341" i="60"/>
  <c r="W341" i="60" s="1"/>
  <c r="T340" i="60"/>
  <c r="S340" i="60"/>
  <c r="R340" i="60"/>
  <c r="Q340" i="60"/>
  <c r="P340" i="60"/>
  <c r="O340" i="60"/>
  <c r="N340" i="60"/>
  <c r="M340" i="60"/>
  <c r="L340" i="60"/>
  <c r="K340" i="60"/>
  <c r="J340" i="60"/>
  <c r="I340" i="60"/>
  <c r="H340" i="60"/>
  <c r="G340" i="60"/>
  <c r="F340" i="60"/>
  <c r="B340" i="60"/>
  <c r="A340" i="60"/>
  <c r="Y340" i="60" s="1"/>
  <c r="T339" i="60"/>
  <c r="S339" i="60"/>
  <c r="R339" i="60"/>
  <c r="Q339" i="60"/>
  <c r="P339" i="60"/>
  <c r="O339" i="60"/>
  <c r="N339" i="60"/>
  <c r="M339" i="60"/>
  <c r="L339" i="60"/>
  <c r="K339" i="60"/>
  <c r="J339" i="60"/>
  <c r="I339" i="60"/>
  <c r="H339" i="60"/>
  <c r="G339" i="60"/>
  <c r="F339" i="60"/>
  <c r="B339" i="60"/>
  <c r="A339" i="60"/>
  <c r="W339" i="60" s="1"/>
  <c r="T338" i="60"/>
  <c r="S338" i="60"/>
  <c r="R338" i="60"/>
  <c r="Q338" i="60"/>
  <c r="P338" i="60"/>
  <c r="O338" i="60"/>
  <c r="N338" i="60"/>
  <c r="M338" i="60"/>
  <c r="L338" i="60"/>
  <c r="K338" i="60"/>
  <c r="J338" i="60"/>
  <c r="I338" i="60"/>
  <c r="H338" i="60"/>
  <c r="G338" i="60"/>
  <c r="F338" i="60"/>
  <c r="B338" i="60"/>
  <c r="A338" i="60"/>
  <c r="Y338" i="60" s="1"/>
  <c r="T337" i="60"/>
  <c r="S337" i="60"/>
  <c r="R337" i="60"/>
  <c r="Q337" i="60"/>
  <c r="P337" i="60"/>
  <c r="O337" i="60"/>
  <c r="N337" i="60"/>
  <c r="M337" i="60"/>
  <c r="L337" i="60"/>
  <c r="K337" i="60"/>
  <c r="J337" i="60"/>
  <c r="I337" i="60"/>
  <c r="H337" i="60"/>
  <c r="G337" i="60"/>
  <c r="F337" i="60"/>
  <c r="B337" i="60"/>
  <c r="A337" i="60"/>
  <c r="W337" i="60" s="1"/>
  <c r="T336" i="60"/>
  <c r="S336" i="60"/>
  <c r="R336" i="60"/>
  <c r="Q336" i="60"/>
  <c r="P336" i="60"/>
  <c r="O336" i="60"/>
  <c r="N336" i="60"/>
  <c r="M336" i="60"/>
  <c r="L336" i="60"/>
  <c r="K336" i="60"/>
  <c r="J336" i="60"/>
  <c r="I336" i="60"/>
  <c r="H336" i="60"/>
  <c r="G336" i="60"/>
  <c r="F336" i="60"/>
  <c r="B336" i="60"/>
  <c r="A336" i="60"/>
  <c r="Y336" i="60" s="1"/>
  <c r="Z335" i="60"/>
  <c r="T335" i="60"/>
  <c r="S335" i="60"/>
  <c r="R335" i="60"/>
  <c r="Q335" i="60"/>
  <c r="P335" i="60"/>
  <c r="O335" i="60"/>
  <c r="N335" i="60"/>
  <c r="M335" i="60"/>
  <c r="L335" i="60"/>
  <c r="K335" i="60"/>
  <c r="J335" i="60"/>
  <c r="I335" i="60"/>
  <c r="H335" i="60"/>
  <c r="G335" i="60"/>
  <c r="F335" i="60"/>
  <c r="B335" i="60"/>
  <c r="A335" i="60"/>
  <c r="W335" i="60" s="1"/>
  <c r="T334" i="60"/>
  <c r="S334" i="60"/>
  <c r="R334" i="60"/>
  <c r="Q334" i="60"/>
  <c r="P334" i="60"/>
  <c r="O334" i="60"/>
  <c r="N334" i="60"/>
  <c r="M334" i="60"/>
  <c r="L334" i="60"/>
  <c r="K334" i="60"/>
  <c r="J334" i="60"/>
  <c r="I334" i="60"/>
  <c r="H334" i="60"/>
  <c r="G334" i="60"/>
  <c r="F334" i="60"/>
  <c r="B334" i="60"/>
  <c r="A334" i="60"/>
  <c r="Y334" i="60" s="1"/>
  <c r="T333" i="60"/>
  <c r="S333" i="60"/>
  <c r="R333" i="60"/>
  <c r="Q333" i="60"/>
  <c r="P333" i="60"/>
  <c r="O333" i="60"/>
  <c r="N333" i="60"/>
  <c r="M333" i="60"/>
  <c r="L333" i="60"/>
  <c r="K333" i="60"/>
  <c r="J333" i="60"/>
  <c r="I333" i="60"/>
  <c r="H333" i="60"/>
  <c r="G333" i="60"/>
  <c r="F333" i="60"/>
  <c r="B333" i="60"/>
  <c r="A333" i="60"/>
  <c r="W333" i="60" s="1"/>
  <c r="V332" i="60"/>
  <c r="T332" i="60"/>
  <c r="S332" i="60"/>
  <c r="R332" i="60"/>
  <c r="Q332" i="60"/>
  <c r="P332" i="60"/>
  <c r="O332" i="60"/>
  <c r="N332" i="60"/>
  <c r="M332" i="60"/>
  <c r="L332" i="60"/>
  <c r="K332" i="60"/>
  <c r="J332" i="60"/>
  <c r="I332" i="60"/>
  <c r="H332" i="60"/>
  <c r="G332" i="60"/>
  <c r="F332" i="60"/>
  <c r="B332" i="60"/>
  <c r="A332" i="60"/>
  <c r="Y332" i="60" s="1"/>
  <c r="T331" i="60"/>
  <c r="S331" i="60"/>
  <c r="R331" i="60"/>
  <c r="Q331" i="60"/>
  <c r="P331" i="60"/>
  <c r="O331" i="60"/>
  <c r="N331" i="60"/>
  <c r="M331" i="60"/>
  <c r="L331" i="60"/>
  <c r="K331" i="60"/>
  <c r="J331" i="60"/>
  <c r="I331" i="60"/>
  <c r="H331" i="60"/>
  <c r="G331" i="60"/>
  <c r="F331" i="60"/>
  <c r="B331" i="60"/>
  <c r="A331" i="60"/>
  <c r="W331" i="60" s="1"/>
  <c r="T330" i="60"/>
  <c r="S330" i="60"/>
  <c r="R330" i="60"/>
  <c r="Q330" i="60"/>
  <c r="P330" i="60"/>
  <c r="O330" i="60"/>
  <c r="N330" i="60"/>
  <c r="M330" i="60"/>
  <c r="L330" i="60"/>
  <c r="K330" i="60"/>
  <c r="J330" i="60"/>
  <c r="I330" i="60"/>
  <c r="H330" i="60"/>
  <c r="G330" i="60"/>
  <c r="F330" i="60"/>
  <c r="B330" i="60"/>
  <c r="A330" i="60"/>
  <c r="Y330" i="60" s="1"/>
  <c r="T329" i="60"/>
  <c r="S329" i="60"/>
  <c r="R329" i="60"/>
  <c r="Q329" i="60"/>
  <c r="P329" i="60"/>
  <c r="O329" i="60"/>
  <c r="N329" i="60"/>
  <c r="M329" i="60"/>
  <c r="L329" i="60"/>
  <c r="K329" i="60"/>
  <c r="J329" i="60"/>
  <c r="I329" i="60"/>
  <c r="H329" i="60"/>
  <c r="G329" i="60"/>
  <c r="F329" i="60"/>
  <c r="B329" i="60"/>
  <c r="A329" i="60"/>
  <c r="W329" i="60" s="1"/>
  <c r="T328" i="60"/>
  <c r="S328" i="60"/>
  <c r="R328" i="60"/>
  <c r="Q328" i="60"/>
  <c r="P328" i="60"/>
  <c r="O328" i="60"/>
  <c r="N328" i="60"/>
  <c r="M328" i="60"/>
  <c r="L328" i="60"/>
  <c r="K328" i="60"/>
  <c r="J328" i="60"/>
  <c r="I328" i="60"/>
  <c r="H328" i="60"/>
  <c r="G328" i="60"/>
  <c r="F328" i="60"/>
  <c r="B328" i="60"/>
  <c r="A328" i="60"/>
  <c r="Y328" i="60" s="1"/>
  <c r="V327" i="60"/>
  <c r="T327" i="60"/>
  <c r="S327" i="60"/>
  <c r="R327" i="60"/>
  <c r="Q327" i="60"/>
  <c r="P327" i="60"/>
  <c r="O327" i="60"/>
  <c r="N327" i="60"/>
  <c r="M327" i="60"/>
  <c r="L327" i="60"/>
  <c r="K327" i="60"/>
  <c r="J327" i="60"/>
  <c r="I327" i="60"/>
  <c r="H327" i="60"/>
  <c r="G327" i="60"/>
  <c r="F327" i="60"/>
  <c r="B327" i="60"/>
  <c r="A327" i="60"/>
  <c r="W327" i="60" s="1"/>
  <c r="T326" i="60"/>
  <c r="S326" i="60"/>
  <c r="R326" i="60"/>
  <c r="Q326" i="60"/>
  <c r="P326" i="60"/>
  <c r="O326" i="60"/>
  <c r="N326" i="60"/>
  <c r="M326" i="60"/>
  <c r="L326" i="60"/>
  <c r="K326" i="60"/>
  <c r="J326" i="60"/>
  <c r="I326" i="60"/>
  <c r="H326" i="60"/>
  <c r="G326" i="60"/>
  <c r="F326" i="60"/>
  <c r="B326" i="60"/>
  <c r="A326" i="60"/>
  <c r="Y326" i="60" s="1"/>
  <c r="T325" i="60"/>
  <c r="S325" i="60"/>
  <c r="R325" i="60"/>
  <c r="Q325" i="60"/>
  <c r="P325" i="60"/>
  <c r="O325" i="60"/>
  <c r="N325" i="60"/>
  <c r="M325" i="60"/>
  <c r="L325" i="60"/>
  <c r="K325" i="60"/>
  <c r="J325" i="60"/>
  <c r="I325" i="60"/>
  <c r="H325" i="60"/>
  <c r="G325" i="60"/>
  <c r="F325" i="60"/>
  <c r="B325" i="60"/>
  <c r="A325" i="60"/>
  <c r="W325" i="60" s="1"/>
  <c r="X324" i="60"/>
  <c r="T324" i="60"/>
  <c r="S324" i="60"/>
  <c r="R324" i="60"/>
  <c r="Q324" i="60"/>
  <c r="P324" i="60"/>
  <c r="O324" i="60"/>
  <c r="N324" i="60"/>
  <c r="M324" i="60"/>
  <c r="L324" i="60"/>
  <c r="K324" i="60"/>
  <c r="J324" i="60"/>
  <c r="I324" i="60"/>
  <c r="H324" i="60"/>
  <c r="G324" i="60"/>
  <c r="F324" i="60"/>
  <c r="B324" i="60"/>
  <c r="A324" i="60"/>
  <c r="Y324" i="60" s="1"/>
  <c r="T323" i="60"/>
  <c r="S323" i="60"/>
  <c r="R323" i="60"/>
  <c r="Q323" i="60"/>
  <c r="P323" i="60"/>
  <c r="O323" i="60"/>
  <c r="N323" i="60"/>
  <c r="M323" i="60"/>
  <c r="L323" i="60"/>
  <c r="K323" i="60"/>
  <c r="J323" i="60"/>
  <c r="I323" i="60"/>
  <c r="H323" i="60"/>
  <c r="G323" i="60"/>
  <c r="F323" i="60"/>
  <c r="B323" i="60"/>
  <c r="A323" i="60"/>
  <c r="W323" i="60" s="1"/>
  <c r="T322" i="60"/>
  <c r="S322" i="60"/>
  <c r="R322" i="60"/>
  <c r="Q322" i="60"/>
  <c r="P322" i="60"/>
  <c r="O322" i="60"/>
  <c r="N322" i="60"/>
  <c r="M322" i="60"/>
  <c r="L322" i="60"/>
  <c r="K322" i="60"/>
  <c r="J322" i="60"/>
  <c r="I322" i="60"/>
  <c r="H322" i="60"/>
  <c r="G322" i="60"/>
  <c r="F322" i="60"/>
  <c r="B322" i="60"/>
  <c r="A322" i="60"/>
  <c r="Y322" i="60" s="1"/>
  <c r="T321" i="60"/>
  <c r="S321" i="60"/>
  <c r="R321" i="60"/>
  <c r="Q321" i="60"/>
  <c r="P321" i="60"/>
  <c r="O321" i="60"/>
  <c r="N321" i="60"/>
  <c r="M321" i="60"/>
  <c r="L321" i="60"/>
  <c r="K321" i="60"/>
  <c r="J321" i="60"/>
  <c r="I321" i="60"/>
  <c r="H321" i="60"/>
  <c r="G321" i="60"/>
  <c r="F321" i="60"/>
  <c r="B321" i="60"/>
  <c r="A321" i="60"/>
  <c r="W321" i="60" s="1"/>
  <c r="T320" i="60"/>
  <c r="S320" i="60"/>
  <c r="R320" i="60"/>
  <c r="Q320" i="60"/>
  <c r="P320" i="60"/>
  <c r="O320" i="60"/>
  <c r="N320" i="60"/>
  <c r="M320" i="60"/>
  <c r="L320" i="60"/>
  <c r="K320" i="60"/>
  <c r="J320" i="60"/>
  <c r="I320" i="60"/>
  <c r="H320" i="60"/>
  <c r="G320" i="60"/>
  <c r="F320" i="60"/>
  <c r="B320" i="60"/>
  <c r="A320" i="60"/>
  <c r="Y320" i="60" s="1"/>
  <c r="T319" i="60"/>
  <c r="S319" i="60"/>
  <c r="R319" i="60"/>
  <c r="Q319" i="60"/>
  <c r="P319" i="60"/>
  <c r="O319" i="60"/>
  <c r="N319" i="60"/>
  <c r="M319" i="60"/>
  <c r="L319" i="60"/>
  <c r="K319" i="60"/>
  <c r="J319" i="60"/>
  <c r="I319" i="60"/>
  <c r="H319" i="60"/>
  <c r="G319" i="60"/>
  <c r="F319" i="60"/>
  <c r="B319" i="60"/>
  <c r="A319" i="60"/>
  <c r="W319" i="60" s="1"/>
  <c r="T318" i="60"/>
  <c r="S318" i="60"/>
  <c r="R318" i="60"/>
  <c r="Q318" i="60"/>
  <c r="P318" i="60"/>
  <c r="O318" i="60"/>
  <c r="N318" i="60"/>
  <c r="M318" i="60"/>
  <c r="L318" i="60"/>
  <c r="K318" i="60"/>
  <c r="J318" i="60"/>
  <c r="I318" i="60"/>
  <c r="H318" i="60"/>
  <c r="G318" i="60"/>
  <c r="F318" i="60"/>
  <c r="B318" i="60"/>
  <c r="A318" i="60"/>
  <c r="Y318" i="60" s="1"/>
  <c r="T317" i="60"/>
  <c r="S317" i="60"/>
  <c r="R317" i="60"/>
  <c r="Q317" i="60"/>
  <c r="P317" i="60"/>
  <c r="O317" i="60"/>
  <c r="N317" i="60"/>
  <c r="M317" i="60"/>
  <c r="L317" i="60"/>
  <c r="K317" i="60"/>
  <c r="J317" i="60"/>
  <c r="I317" i="60"/>
  <c r="H317" i="60"/>
  <c r="G317" i="60"/>
  <c r="F317" i="60"/>
  <c r="B317" i="60"/>
  <c r="A317" i="60"/>
  <c r="W317" i="60" s="1"/>
  <c r="T316" i="60"/>
  <c r="S316" i="60"/>
  <c r="R316" i="60"/>
  <c r="Q316" i="60"/>
  <c r="P316" i="60"/>
  <c r="O316" i="60"/>
  <c r="N316" i="60"/>
  <c r="M316" i="60"/>
  <c r="L316" i="60"/>
  <c r="K316" i="60"/>
  <c r="J316" i="60"/>
  <c r="I316" i="60"/>
  <c r="H316" i="60"/>
  <c r="G316" i="60"/>
  <c r="F316" i="60"/>
  <c r="B316" i="60"/>
  <c r="A316" i="60"/>
  <c r="Y316" i="60" s="1"/>
  <c r="T315" i="60"/>
  <c r="S315" i="60"/>
  <c r="R315" i="60"/>
  <c r="Q315" i="60"/>
  <c r="P315" i="60"/>
  <c r="O315" i="60"/>
  <c r="N315" i="60"/>
  <c r="M315" i="60"/>
  <c r="L315" i="60"/>
  <c r="K315" i="60"/>
  <c r="J315" i="60"/>
  <c r="I315" i="60"/>
  <c r="H315" i="60"/>
  <c r="G315" i="60"/>
  <c r="F315" i="60"/>
  <c r="B315" i="60"/>
  <c r="A315" i="60"/>
  <c r="W315" i="60" s="1"/>
  <c r="T314" i="60"/>
  <c r="S314" i="60"/>
  <c r="R314" i="60"/>
  <c r="Q314" i="60"/>
  <c r="P314" i="60"/>
  <c r="O314" i="60"/>
  <c r="N314" i="60"/>
  <c r="M314" i="60"/>
  <c r="L314" i="60"/>
  <c r="K314" i="60"/>
  <c r="J314" i="60"/>
  <c r="I314" i="60"/>
  <c r="H314" i="60"/>
  <c r="G314" i="60"/>
  <c r="F314" i="60"/>
  <c r="B314" i="60"/>
  <c r="A314" i="60"/>
  <c r="Y314" i="60" s="1"/>
  <c r="X313" i="60"/>
  <c r="T313" i="60"/>
  <c r="S313" i="60"/>
  <c r="R313" i="60"/>
  <c r="Q313" i="60"/>
  <c r="P313" i="60"/>
  <c r="O313" i="60"/>
  <c r="N313" i="60"/>
  <c r="M313" i="60"/>
  <c r="L313" i="60"/>
  <c r="K313" i="60"/>
  <c r="J313" i="60"/>
  <c r="I313" i="60"/>
  <c r="H313" i="60"/>
  <c r="G313" i="60"/>
  <c r="F313" i="60"/>
  <c r="B313" i="60"/>
  <c r="A313" i="60"/>
  <c r="W313" i="60" s="1"/>
  <c r="T312" i="60"/>
  <c r="S312" i="60"/>
  <c r="R312" i="60"/>
  <c r="Q312" i="60"/>
  <c r="P312" i="60"/>
  <c r="O312" i="60"/>
  <c r="N312" i="60"/>
  <c r="M312" i="60"/>
  <c r="L312" i="60"/>
  <c r="K312" i="60"/>
  <c r="J312" i="60"/>
  <c r="I312" i="60"/>
  <c r="H312" i="60"/>
  <c r="G312" i="60"/>
  <c r="F312" i="60"/>
  <c r="B312" i="60"/>
  <c r="A312" i="60"/>
  <c r="Y312" i="60" s="1"/>
  <c r="T311" i="60"/>
  <c r="S311" i="60"/>
  <c r="R311" i="60"/>
  <c r="Q311" i="60"/>
  <c r="P311" i="60"/>
  <c r="O311" i="60"/>
  <c r="N311" i="60"/>
  <c r="M311" i="60"/>
  <c r="L311" i="60"/>
  <c r="K311" i="60"/>
  <c r="J311" i="60"/>
  <c r="I311" i="60"/>
  <c r="H311" i="60"/>
  <c r="G311" i="60"/>
  <c r="F311" i="60"/>
  <c r="B311" i="60"/>
  <c r="A311" i="60"/>
  <c r="X311" i="60" s="1"/>
  <c r="T310" i="60"/>
  <c r="S310" i="60"/>
  <c r="R310" i="60"/>
  <c r="Q310" i="60"/>
  <c r="P310" i="60"/>
  <c r="O310" i="60"/>
  <c r="N310" i="60"/>
  <c r="M310" i="60"/>
  <c r="L310" i="60"/>
  <c r="K310" i="60"/>
  <c r="J310" i="60"/>
  <c r="I310" i="60"/>
  <c r="H310" i="60"/>
  <c r="G310" i="60"/>
  <c r="F310" i="60"/>
  <c r="B310" i="60"/>
  <c r="A310" i="60"/>
  <c r="Y310" i="60" s="1"/>
  <c r="T309" i="60"/>
  <c r="S309" i="60"/>
  <c r="R309" i="60"/>
  <c r="Q309" i="60"/>
  <c r="P309" i="60"/>
  <c r="O309" i="60"/>
  <c r="N309" i="60"/>
  <c r="M309" i="60"/>
  <c r="L309" i="60"/>
  <c r="K309" i="60"/>
  <c r="J309" i="60"/>
  <c r="I309" i="60"/>
  <c r="H309" i="60"/>
  <c r="G309" i="60"/>
  <c r="F309" i="60"/>
  <c r="B309" i="60"/>
  <c r="A309" i="60"/>
  <c r="W309" i="60" s="1"/>
  <c r="T308" i="60"/>
  <c r="S308" i="60"/>
  <c r="R308" i="60"/>
  <c r="Q308" i="60"/>
  <c r="P308" i="60"/>
  <c r="O308" i="60"/>
  <c r="N308" i="60"/>
  <c r="M308" i="60"/>
  <c r="L308" i="60"/>
  <c r="K308" i="60"/>
  <c r="J308" i="60"/>
  <c r="I308" i="60"/>
  <c r="H308" i="60"/>
  <c r="G308" i="60"/>
  <c r="F308" i="60"/>
  <c r="B308" i="60"/>
  <c r="A308" i="60"/>
  <c r="Y308" i="60" s="1"/>
  <c r="T307" i="60"/>
  <c r="S307" i="60"/>
  <c r="R307" i="60"/>
  <c r="Q307" i="60"/>
  <c r="P307" i="60"/>
  <c r="O307" i="60"/>
  <c r="N307" i="60"/>
  <c r="M307" i="60"/>
  <c r="L307" i="60"/>
  <c r="K307" i="60"/>
  <c r="J307" i="60"/>
  <c r="I307" i="60"/>
  <c r="H307" i="60"/>
  <c r="G307" i="60"/>
  <c r="F307" i="60"/>
  <c r="B307" i="60"/>
  <c r="A307" i="60"/>
  <c r="W307" i="60" s="1"/>
  <c r="T306" i="60"/>
  <c r="S306" i="60"/>
  <c r="R306" i="60"/>
  <c r="Q306" i="60"/>
  <c r="P306" i="60"/>
  <c r="O306" i="60"/>
  <c r="N306" i="60"/>
  <c r="M306" i="60"/>
  <c r="L306" i="60"/>
  <c r="K306" i="60"/>
  <c r="J306" i="60"/>
  <c r="I306" i="60"/>
  <c r="H306" i="60"/>
  <c r="G306" i="60"/>
  <c r="F306" i="60"/>
  <c r="B306" i="60"/>
  <c r="A306" i="60"/>
  <c r="Y306" i="60" s="1"/>
  <c r="T305" i="60"/>
  <c r="S305" i="60"/>
  <c r="R305" i="60"/>
  <c r="Q305" i="60"/>
  <c r="P305" i="60"/>
  <c r="O305" i="60"/>
  <c r="N305" i="60"/>
  <c r="M305" i="60"/>
  <c r="L305" i="60"/>
  <c r="K305" i="60"/>
  <c r="J305" i="60"/>
  <c r="I305" i="60"/>
  <c r="H305" i="60"/>
  <c r="G305" i="60"/>
  <c r="F305" i="60"/>
  <c r="B305" i="60"/>
  <c r="A305" i="60"/>
  <c r="W305" i="60" s="1"/>
  <c r="T304" i="60"/>
  <c r="S304" i="60"/>
  <c r="R304" i="60"/>
  <c r="Q304" i="60"/>
  <c r="P304" i="60"/>
  <c r="O304" i="60"/>
  <c r="N304" i="60"/>
  <c r="M304" i="60"/>
  <c r="L304" i="60"/>
  <c r="K304" i="60"/>
  <c r="J304" i="60"/>
  <c r="I304" i="60"/>
  <c r="H304" i="60"/>
  <c r="G304" i="60"/>
  <c r="F304" i="60"/>
  <c r="B304" i="60"/>
  <c r="A304" i="60"/>
  <c r="Y304" i="60" s="1"/>
  <c r="T303" i="60"/>
  <c r="S303" i="60"/>
  <c r="R303" i="60"/>
  <c r="Q303" i="60"/>
  <c r="P303" i="60"/>
  <c r="O303" i="60"/>
  <c r="N303" i="60"/>
  <c r="M303" i="60"/>
  <c r="L303" i="60"/>
  <c r="K303" i="60"/>
  <c r="J303" i="60"/>
  <c r="I303" i="60"/>
  <c r="H303" i="60"/>
  <c r="G303" i="60"/>
  <c r="F303" i="60"/>
  <c r="B303" i="60"/>
  <c r="A303" i="60"/>
  <c r="W303" i="60" s="1"/>
  <c r="T302" i="60"/>
  <c r="S302" i="60"/>
  <c r="R302" i="60"/>
  <c r="Q302" i="60"/>
  <c r="P302" i="60"/>
  <c r="O302" i="60"/>
  <c r="N302" i="60"/>
  <c r="M302" i="60"/>
  <c r="L302" i="60"/>
  <c r="K302" i="60"/>
  <c r="J302" i="60"/>
  <c r="I302" i="60"/>
  <c r="H302" i="60"/>
  <c r="G302" i="60"/>
  <c r="F302" i="60"/>
  <c r="B302" i="60"/>
  <c r="A302" i="60"/>
  <c r="Y302" i="60" s="1"/>
  <c r="T301" i="60"/>
  <c r="S301" i="60"/>
  <c r="R301" i="60"/>
  <c r="Q301" i="60"/>
  <c r="P301" i="60"/>
  <c r="O301" i="60"/>
  <c r="N301" i="60"/>
  <c r="M301" i="60"/>
  <c r="L301" i="60"/>
  <c r="K301" i="60"/>
  <c r="J301" i="60"/>
  <c r="I301" i="60"/>
  <c r="H301" i="60"/>
  <c r="G301" i="60"/>
  <c r="F301" i="60"/>
  <c r="B301" i="60"/>
  <c r="A301" i="60"/>
  <c r="W301" i="60" s="1"/>
  <c r="T300" i="60"/>
  <c r="S300" i="60"/>
  <c r="R300" i="60"/>
  <c r="Q300" i="60"/>
  <c r="P300" i="60"/>
  <c r="O300" i="60"/>
  <c r="N300" i="60"/>
  <c r="M300" i="60"/>
  <c r="L300" i="60"/>
  <c r="K300" i="60"/>
  <c r="J300" i="60"/>
  <c r="I300" i="60"/>
  <c r="H300" i="60"/>
  <c r="G300" i="60"/>
  <c r="F300" i="60"/>
  <c r="B300" i="60"/>
  <c r="A300" i="60"/>
  <c r="Y300" i="60" s="1"/>
  <c r="T299" i="60"/>
  <c r="S299" i="60"/>
  <c r="R299" i="60"/>
  <c r="Q299" i="60"/>
  <c r="P299" i="60"/>
  <c r="O299" i="60"/>
  <c r="N299" i="60"/>
  <c r="M299" i="60"/>
  <c r="L299" i="60"/>
  <c r="K299" i="60"/>
  <c r="J299" i="60"/>
  <c r="I299" i="60"/>
  <c r="H299" i="60"/>
  <c r="G299" i="60"/>
  <c r="F299" i="60"/>
  <c r="B299" i="60"/>
  <c r="A299" i="60"/>
  <c r="Y299" i="60" s="1"/>
  <c r="T298" i="60"/>
  <c r="S298" i="60"/>
  <c r="R298" i="60"/>
  <c r="Q298" i="60"/>
  <c r="P298" i="60"/>
  <c r="O298" i="60"/>
  <c r="N298" i="60"/>
  <c r="M298" i="60"/>
  <c r="L298" i="60"/>
  <c r="K298" i="60"/>
  <c r="J298" i="60"/>
  <c r="I298" i="60"/>
  <c r="H298" i="60"/>
  <c r="G298" i="60"/>
  <c r="F298" i="60"/>
  <c r="B298" i="60"/>
  <c r="A298" i="60"/>
  <c r="Y298" i="60" s="1"/>
  <c r="T297" i="60"/>
  <c r="S297" i="60"/>
  <c r="R297" i="60"/>
  <c r="Q297" i="60"/>
  <c r="P297" i="60"/>
  <c r="O297" i="60"/>
  <c r="N297" i="60"/>
  <c r="M297" i="60"/>
  <c r="L297" i="60"/>
  <c r="K297" i="60"/>
  <c r="J297" i="60"/>
  <c r="I297" i="60"/>
  <c r="H297" i="60"/>
  <c r="G297" i="60"/>
  <c r="F297" i="60"/>
  <c r="B297" i="60"/>
  <c r="A297" i="60"/>
  <c r="Y297" i="60" s="1"/>
  <c r="T296" i="60"/>
  <c r="S296" i="60"/>
  <c r="R296" i="60"/>
  <c r="Q296" i="60"/>
  <c r="P296" i="60"/>
  <c r="O296" i="60"/>
  <c r="N296" i="60"/>
  <c r="M296" i="60"/>
  <c r="L296" i="60"/>
  <c r="K296" i="60"/>
  <c r="J296" i="60"/>
  <c r="I296" i="60"/>
  <c r="H296" i="60"/>
  <c r="G296" i="60"/>
  <c r="F296" i="60"/>
  <c r="B296" i="60"/>
  <c r="A296" i="60"/>
  <c r="Z296" i="60" s="1"/>
  <c r="Z295" i="60"/>
  <c r="T295" i="60"/>
  <c r="S295" i="60"/>
  <c r="R295" i="60"/>
  <c r="Q295" i="60"/>
  <c r="P295" i="60"/>
  <c r="O295" i="60"/>
  <c r="N295" i="60"/>
  <c r="M295" i="60"/>
  <c r="L295" i="60"/>
  <c r="K295" i="60"/>
  <c r="J295" i="60"/>
  <c r="I295" i="60"/>
  <c r="H295" i="60"/>
  <c r="G295" i="60"/>
  <c r="F295" i="60"/>
  <c r="B295" i="60"/>
  <c r="A295" i="60"/>
  <c r="Y295" i="60" s="1"/>
  <c r="T294" i="60"/>
  <c r="S294" i="60"/>
  <c r="R294" i="60"/>
  <c r="Q294" i="60"/>
  <c r="P294" i="60"/>
  <c r="O294" i="60"/>
  <c r="N294" i="60"/>
  <c r="M294" i="60"/>
  <c r="L294" i="60"/>
  <c r="K294" i="60"/>
  <c r="J294" i="60"/>
  <c r="I294" i="60"/>
  <c r="H294" i="60"/>
  <c r="G294" i="60"/>
  <c r="F294" i="60"/>
  <c r="B294" i="60"/>
  <c r="A294" i="60"/>
  <c r="Z294" i="60" s="1"/>
  <c r="T293" i="60"/>
  <c r="S293" i="60"/>
  <c r="R293" i="60"/>
  <c r="Q293" i="60"/>
  <c r="P293" i="60"/>
  <c r="O293" i="60"/>
  <c r="N293" i="60"/>
  <c r="M293" i="60"/>
  <c r="L293" i="60"/>
  <c r="K293" i="60"/>
  <c r="J293" i="60"/>
  <c r="I293" i="60"/>
  <c r="H293" i="60"/>
  <c r="G293" i="60"/>
  <c r="F293" i="60"/>
  <c r="B293" i="60"/>
  <c r="A293" i="60"/>
  <c r="Y293" i="60" s="1"/>
  <c r="T292" i="60"/>
  <c r="S292" i="60"/>
  <c r="R292" i="60"/>
  <c r="Q292" i="60"/>
  <c r="P292" i="60"/>
  <c r="O292" i="60"/>
  <c r="N292" i="60"/>
  <c r="M292" i="60"/>
  <c r="L292" i="60"/>
  <c r="K292" i="60"/>
  <c r="J292" i="60"/>
  <c r="I292" i="60"/>
  <c r="H292" i="60"/>
  <c r="G292" i="60"/>
  <c r="F292" i="60"/>
  <c r="B292" i="60"/>
  <c r="A292" i="60"/>
  <c r="Z292" i="60" s="1"/>
  <c r="T291" i="60"/>
  <c r="S291" i="60"/>
  <c r="R291" i="60"/>
  <c r="Q291" i="60"/>
  <c r="P291" i="60"/>
  <c r="O291" i="60"/>
  <c r="N291" i="60"/>
  <c r="M291" i="60"/>
  <c r="L291" i="60"/>
  <c r="K291" i="60"/>
  <c r="J291" i="60"/>
  <c r="I291" i="60"/>
  <c r="H291" i="60"/>
  <c r="G291" i="60"/>
  <c r="F291" i="60"/>
  <c r="B291" i="60"/>
  <c r="A291" i="60"/>
  <c r="Y291" i="60" s="1"/>
  <c r="W290" i="60"/>
  <c r="T290" i="60"/>
  <c r="S290" i="60"/>
  <c r="R290" i="60"/>
  <c r="Q290" i="60"/>
  <c r="P290" i="60"/>
  <c r="O290" i="60"/>
  <c r="N290" i="60"/>
  <c r="M290" i="60"/>
  <c r="L290" i="60"/>
  <c r="K290" i="60"/>
  <c r="J290" i="60"/>
  <c r="I290" i="60"/>
  <c r="H290" i="60"/>
  <c r="G290" i="60"/>
  <c r="F290" i="60"/>
  <c r="B290" i="60"/>
  <c r="A290" i="60"/>
  <c r="Z290" i="60" s="1"/>
  <c r="T289" i="60"/>
  <c r="S289" i="60"/>
  <c r="R289" i="60"/>
  <c r="Q289" i="60"/>
  <c r="P289" i="60"/>
  <c r="O289" i="60"/>
  <c r="N289" i="60"/>
  <c r="M289" i="60"/>
  <c r="L289" i="60"/>
  <c r="K289" i="60"/>
  <c r="J289" i="60"/>
  <c r="I289" i="60"/>
  <c r="H289" i="60"/>
  <c r="G289" i="60"/>
  <c r="F289" i="60"/>
  <c r="B289" i="60"/>
  <c r="A289" i="60"/>
  <c r="Y289" i="60" s="1"/>
  <c r="T288" i="60"/>
  <c r="S288" i="60"/>
  <c r="R288" i="60"/>
  <c r="Q288" i="60"/>
  <c r="P288" i="60"/>
  <c r="O288" i="60"/>
  <c r="N288" i="60"/>
  <c r="M288" i="60"/>
  <c r="L288" i="60"/>
  <c r="K288" i="60"/>
  <c r="J288" i="60"/>
  <c r="I288" i="60"/>
  <c r="H288" i="60"/>
  <c r="G288" i="60"/>
  <c r="F288" i="60"/>
  <c r="B288" i="60"/>
  <c r="A288" i="60"/>
  <c r="Z288" i="60" s="1"/>
  <c r="Z287" i="60"/>
  <c r="T287" i="60"/>
  <c r="S287" i="60"/>
  <c r="R287" i="60"/>
  <c r="Q287" i="60"/>
  <c r="P287" i="60"/>
  <c r="O287" i="60"/>
  <c r="N287" i="60"/>
  <c r="M287" i="60"/>
  <c r="L287" i="60"/>
  <c r="K287" i="60"/>
  <c r="J287" i="60"/>
  <c r="I287" i="60"/>
  <c r="H287" i="60"/>
  <c r="G287" i="60"/>
  <c r="F287" i="60"/>
  <c r="B287" i="60"/>
  <c r="A287" i="60"/>
  <c r="Y287" i="60" s="1"/>
  <c r="T286" i="60"/>
  <c r="S286" i="60"/>
  <c r="R286" i="60"/>
  <c r="Q286" i="60"/>
  <c r="P286" i="60"/>
  <c r="O286" i="60"/>
  <c r="N286" i="60"/>
  <c r="M286" i="60"/>
  <c r="L286" i="60"/>
  <c r="K286" i="60"/>
  <c r="J286" i="60"/>
  <c r="I286" i="60"/>
  <c r="H286" i="60"/>
  <c r="G286" i="60"/>
  <c r="F286" i="60"/>
  <c r="B286" i="60"/>
  <c r="A286" i="60"/>
  <c r="Z286" i="60" s="1"/>
  <c r="T285" i="60"/>
  <c r="S285" i="60"/>
  <c r="R285" i="60"/>
  <c r="Q285" i="60"/>
  <c r="P285" i="60"/>
  <c r="O285" i="60"/>
  <c r="N285" i="60"/>
  <c r="M285" i="60"/>
  <c r="L285" i="60"/>
  <c r="K285" i="60"/>
  <c r="J285" i="60"/>
  <c r="I285" i="60"/>
  <c r="H285" i="60"/>
  <c r="G285" i="60"/>
  <c r="F285" i="60"/>
  <c r="B285" i="60"/>
  <c r="A285" i="60"/>
  <c r="Y285" i="60" s="1"/>
  <c r="T284" i="60"/>
  <c r="S284" i="60"/>
  <c r="R284" i="60"/>
  <c r="Q284" i="60"/>
  <c r="P284" i="60"/>
  <c r="O284" i="60"/>
  <c r="N284" i="60"/>
  <c r="M284" i="60"/>
  <c r="L284" i="60"/>
  <c r="K284" i="60"/>
  <c r="J284" i="60"/>
  <c r="I284" i="60"/>
  <c r="H284" i="60"/>
  <c r="G284" i="60"/>
  <c r="F284" i="60"/>
  <c r="B284" i="60"/>
  <c r="A284" i="60"/>
  <c r="Z284" i="60" s="1"/>
  <c r="T283" i="60"/>
  <c r="S283" i="60"/>
  <c r="R283" i="60"/>
  <c r="Q283" i="60"/>
  <c r="P283" i="60"/>
  <c r="O283" i="60"/>
  <c r="N283" i="60"/>
  <c r="M283" i="60"/>
  <c r="L283" i="60"/>
  <c r="K283" i="60"/>
  <c r="J283" i="60"/>
  <c r="I283" i="60"/>
  <c r="H283" i="60"/>
  <c r="G283" i="60"/>
  <c r="F283" i="60"/>
  <c r="B283" i="60"/>
  <c r="A283" i="60"/>
  <c r="Y283" i="60" s="1"/>
  <c r="T282" i="60"/>
  <c r="S282" i="60"/>
  <c r="R282" i="60"/>
  <c r="Q282" i="60"/>
  <c r="P282" i="60"/>
  <c r="O282" i="60"/>
  <c r="N282" i="60"/>
  <c r="M282" i="60"/>
  <c r="L282" i="60"/>
  <c r="K282" i="60"/>
  <c r="J282" i="60"/>
  <c r="I282" i="60"/>
  <c r="H282" i="60"/>
  <c r="G282" i="60"/>
  <c r="F282" i="60"/>
  <c r="B282" i="60"/>
  <c r="A282" i="60"/>
  <c r="Z282" i="60" s="1"/>
  <c r="T281" i="60"/>
  <c r="S281" i="60"/>
  <c r="R281" i="60"/>
  <c r="Q281" i="60"/>
  <c r="P281" i="60"/>
  <c r="O281" i="60"/>
  <c r="N281" i="60"/>
  <c r="M281" i="60"/>
  <c r="L281" i="60"/>
  <c r="K281" i="60"/>
  <c r="J281" i="60"/>
  <c r="I281" i="60"/>
  <c r="H281" i="60"/>
  <c r="G281" i="60"/>
  <c r="F281" i="60"/>
  <c r="B281" i="60"/>
  <c r="A281" i="60"/>
  <c r="Y281" i="60" s="1"/>
  <c r="T280" i="60"/>
  <c r="S280" i="60"/>
  <c r="R280" i="60"/>
  <c r="Q280" i="60"/>
  <c r="P280" i="60"/>
  <c r="O280" i="60"/>
  <c r="N280" i="60"/>
  <c r="M280" i="60"/>
  <c r="L280" i="60"/>
  <c r="K280" i="60"/>
  <c r="J280" i="60"/>
  <c r="I280" i="60"/>
  <c r="H280" i="60"/>
  <c r="G280" i="60"/>
  <c r="F280" i="60"/>
  <c r="B280" i="60"/>
  <c r="A280" i="60"/>
  <c r="Y280" i="60" s="1"/>
  <c r="T279" i="60"/>
  <c r="S279" i="60"/>
  <c r="R279" i="60"/>
  <c r="Q279" i="60"/>
  <c r="P279" i="60"/>
  <c r="O279" i="60"/>
  <c r="N279" i="60"/>
  <c r="M279" i="60"/>
  <c r="L279" i="60"/>
  <c r="K279" i="60"/>
  <c r="J279" i="60"/>
  <c r="I279" i="60"/>
  <c r="H279" i="60"/>
  <c r="G279" i="60"/>
  <c r="F279" i="60"/>
  <c r="B279" i="60"/>
  <c r="A279" i="60"/>
  <c r="Y279" i="60" s="1"/>
  <c r="T278" i="60"/>
  <c r="S278" i="60"/>
  <c r="R278" i="60"/>
  <c r="Q278" i="60"/>
  <c r="P278" i="60"/>
  <c r="O278" i="60"/>
  <c r="N278" i="60"/>
  <c r="M278" i="60"/>
  <c r="L278" i="60"/>
  <c r="K278" i="60"/>
  <c r="J278" i="60"/>
  <c r="I278" i="60"/>
  <c r="H278" i="60"/>
  <c r="G278" i="60"/>
  <c r="F278" i="60"/>
  <c r="B278" i="60"/>
  <c r="A278" i="60"/>
  <c r="Y278" i="60" s="1"/>
  <c r="T277" i="60"/>
  <c r="S277" i="60"/>
  <c r="R277" i="60"/>
  <c r="Q277" i="60"/>
  <c r="P277" i="60"/>
  <c r="O277" i="60"/>
  <c r="N277" i="60"/>
  <c r="M277" i="60"/>
  <c r="L277" i="60"/>
  <c r="K277" i="60"/>
  <c r="J277" i="60"/>
  <c r="I277" i="60"/>
  <c r="H277" i="60"/>
  <c r="G277" i="60"/>
  <c r="F277" i="60"/>
  <c r="B277" i="60"/>
  <c r="A277" i="60"/>
  <c r="Y277" i="60" s="1"/>
  <c r="T276" i="60"/>
  <c r="S276" i="60"/>
  <c r="R276" i="60"/>
  <c r="Q276" i="60"/>
  <c r="P276" i="60"/>
  <c r="O276" i="60"/>
  <c r="N276" i="60"/>
  <c r="M276" i="60"/>
  <c r="L276" i="60"/>
  <c r="K276" i="60"/>
  <c r="J276" i="60"/>
  <c r="I276" i="60"/>
  <c r="H276" i="60"/>
  <c r="G276" i="60"/>
  <c r="F276" i="60"/>
  <c r="B276" i="60"/>
  <c r="A276" i="60"/>
  <c r="Y276" i="60" s="1"/>
  <c r="T275" i="60"/>
  <c r="S275" i="60"/>
  <c r="R275" i="60"/>
  <c r="Q275" i="60"/>
  <c r="P275" i="60"/>
  <c r="O275" i="60"/>
  <c r="N275" i="60"/>
  <c r="M275" i="60"/>
  <c r="L275" i="60"/>
  <c r="K275" i="60"/>
  <c r="J275" i="60"/>
  <c r="I275" i="60"/>
  <c r="H275" i="60"/>
  <c r="G275" i="60"/>
  <c r="F275" i="60"/>
  <c r="B275" i="60"/>
  <c r="A275" i="60"/>
  <c r="Y275" i="60" s="1"/>
  <c r="T274" i="60"/>
  <c r="S274" i="60"/>
  <c r="R274" i="60"/>
  <c r="Q274" i="60"/>
  <c r="P274" i="60"/>
  <c r="O274" i="60"/>
  <c r="N274" i="60"/>
  <c r="M274" i="60"/>
  <c r="L274" i="60"/>
  <c r="K274" i="60"/>
  <c r="J274" i="60"/>
  <c r="I274" i="60"/>
  <c r="H274" i="60"/>
  <c r="G274" i="60"/>
  <c r="F274" i="60"/>
  <c r="B274" i="60"/>
  <c r="A274" i="60"/>
  <c r="Y274" i="60" s="1"/>
  <c r="T273" i="60"/>
  <c r="S273" i="60"/>
  <c r="R273" i="60"/>
  <c r="Q273" i="60"/>
  <c r="P273" i="60"/>
  <c r="O273" i="60"/>
  <c r="N273" i="60"/>
  <c r="M273" i="60"/>
  <c r="L273" i="60"/>
  <c r="K273" i="60"/>
  <c r="J273" i="60"/>
  <c r="I273" i="60"/>
  <c r="H273" i="60"/>
  <c r="G273" i="60"/>
  <c r="F273" i="60"/>
  <c r="B273" i="60"/>
  <c r="A273" i="60"/>
  <c r="Y273" i="60" s="1"/>
  <c r="T272" i="60"/>
  <c r="S272" i="60"/>
  <c r="R272" i="60"/>
  <c r="Q272" i="60"/>
  <c r="P272" i="60"/>
  <c r="O272" i="60"/>
  <c r="N272" i="60"/>
  <c r="M272" i="60"/>
  <c r="L272" i="60"/>
  <c r="K272" i="60"/>
  <c r="J272" i="60"/>
  <c r="I272" i="60"/>
  <c r="H272" i="60"/>
  <c r="G272" i="60"/>
  <c r="F272" i="60"/>
  <c r="B272" i="60"/>
  <c r="A272" i="60"/>
  <c r="Y272" i="60" s="1"/>
  <c r="T271" i="60"/>
  <c r="S271" i="60"/>
  <c r="R271" i="60"/>
  <c r="Q271" i="60"/>
  <c r="P271" i="60"/>
  <c r="O271" i="60"/>
  <c r="N271" i="60"/>
  <c r="M271" i="60"/>
  <c r="L271" i="60"/>
  <c r="K271" i="60"/>
  <c r="J271" i="60"/>
  <c r="I271" i="60"/>
  <c r="H271" i="60"/>
  <c r="G271" i="60"/>
  <c r="F271" i="60"/>
  <c r="B271" i="60"/>
  <c r="A271" i="60"/>
  <c r="Y271" i="60" s="1"/>
  <c r="T270" i="60"/>
  <c r="S270" i="60"/>
  <c r="R270" i="60"/>
  <c r="Q270" i="60"/>
  <c r="P270" i="60"/>
  <c r="O270" i="60"/>
  <c r="N270" i="60"/>
  <c r="M270" i="60"/>
  <c r="L270" i="60"/>
  <c r="K270" i="60"/>
  <c r="J270" i="60"/>
  <c r="I270" i="60"/>
  <c r="H270" i="60"/>
  <c r="G270" i="60"/>
  <c r="F270" i="60"/>
  <c r="B270" i="60"/>
  <c r="A270" i="60"/>
  <c r="Y270" i="60" s="1"/>
  <c r="T269" i="60"/>
  <c r="S269" i="60"/>
  <c r="R269" i="60"/>
  <c r="Q269" i="60"/>
  <c r="P269" i="60"/>
  <c r="O269" i="60"/>
  <c r="N269" i="60"/>
  <c r="M269" i="60"/>
  <c r="L269" i="60"/>
  <c r="K269" i="60"/>
  <c r="J269" i="60"/>
  <c r="I269" i="60"/>
  <c r="H269" i="60"/>
  <c r="G269" i="60"/>
  <c r="F269" i="60"/>
  <c r="B269" i="60"/>
  <c r="A269" i="60"/>
  <c r="Z269" i="60" s="1"/>
  <c r="T268" i="60"/>
  <c r="S268" i="60"/>
  <c r="R268" i="60"/>
  <c r="Q268" i="60"/>
  <c r="P268" i="60"/>
  <c r="O268" i="60"/>
  <c r="N268" i="60"/>
  <c r="M268" i="60"/>
  <c r="L268" i="60"/>
  <c r="K268" i="60"/>
  <c r="J268" i="60"/>
  <c r="I268" i="60"/>
  <c r="H268" i="60"/>
  <c r="G268" i="60"/>
  <c r="F268" i="60"/>
  <c r="B268" i="60"/>
  <c r="A268" i="60"/>
  <c r="Z268" i="60" s="1"/>
  <c r="T267" i="60"/>
  <c r="S267" i="60"/>
  <c r="R267" i="60"/>
  <c r="Q267" i="60"/>
  <c r="P267" i="60"/>
  <c r="O267" i="60"/>
  <c r="N267" i="60"/>
  <c r="M267" i="60"/>
  <c r="L267" i="60"/>
  <c r="K267" i="60"/>
  <c r="J267" i="60"/>
  <c r="I267" i="60"/>
  <c r="H267" i="60"/>
  <c r="G267" i="60"/>
  <c r="F267" i="60"/>
  <c r="B267" i="60"/>
  <c r="A267" i="60"/>
  <c r="Z267" i="60" s="1"/>
  <c r="T266" i="60"/>
  <c r="S266" i="60"/>
  <c r="R266" i="60"/>
  <c r="Q266" i="60"/>
  <c r="P266" i="60"/>
  <c r="O266" i="60"/>
  <c r="N266" i="60"/>
  <c r="M266" i="60"/>
  <c r="L266" i="60"/>
  <c r="K266" i="60"/>
  <c r="J266" i="60"/>
  <c r="I266" i="60"/>
  <c r="H266" i="60"/>
  <c r="G266" i="60"/>
  <c r="F266" i="60"/>
  <c r="B266" i="60"/>
  <c r="A266" i="60"/>
  <c r="Y266" i="60" s="1"/>
  <c r="T265" i="60"/>
  <c r="S265" i="60"/>
  <c r="R265" i="60"/>
  <c r="Q265" i="60"/>
  <c r="P265" i="60"/>
  <c r="O265" i="60"/>
  <c r="N265" i="60"/>
  <c r="M265" i="60"/>
  <c r="L265" i="60"/>
  <c r="K265" i="60"/>
  <c r="J265" i="60"/>
  <c r="I265" i="60"/>
  <c r="H265" i="60"/>
  <c r="G265" i="60"/>
  <c r="F265" i="60"/>
  <c r="B265" i="60"/>
  <c r="A265" i="60"/>
  <c r="Z265" i="60" s="1"/>
  <c r="T264" i="60"/>
  <c r="S264" i="60"/>
  <c r="R264" i="60"/>
  <c r="Q264" i="60"/>
  <c r="P264" i="60"/>
  <c r="O264" i="60"/>
  <c r="N264" i="60"/>
  <c r="M264" i="60"/>
  <c r="L264" i="60"/>
  <c r="K264" i="60"/>
  <c r="J264" i="60"/>
  <c r="I264" i="60"/>
  <c r="H264" i="60"/>
  <c r="G264" i="60"/>
  <c r="F264" i="60"/>
  <c r="B264" i="60"/>
  <c r="A264" i="60"/>
  <c r="Y264" i="60" s="1"/>
  <c r="T263" i="60"/>
  <c r="S263" i="60"/>
  <c r="R263" i="60"/>
  <c r="Q263" i="60"/>
  <c r="P263" i="60"/>
  <c r="O263" i="60"/>
  <c r="N263" i="60"/>
  <c r="M263" i="60"/>
  <c r="L263" i="60"/>
  <c r="K263" i="60"/>
  <c r="J263" i="60"/>
  <c r="I263" i="60"/>
  <c r="H263" i="60"/>
  <c r="G263" i="60"/>
  <c r="F263" i="60"/>
  <c r="B263" i="60"/>
  <c r="A263" i="60"/>
  <c r="Z263" i="60" s="1"/>
  <c r="T262" i="60"/>
  <c r="S262" i="60"/>
  <c r="R262" i="60"/>
  <c r="Q262" i="60"/>
  <c r="P262" i="60"/>
  <c r="O262" i="60"/>
  <c r="N262" i="60"/>
  <c r="M262" i="60"/>
  <c r="L262" i="60"/>
  <c r="K262" i="60"/>
  <c r="J262" i="60"/>
  <c r="I262" i="60"/>
  <c r="H262" i="60"/>
  <c r="G262" i="60"/>
  <c r="F262" i="60"/>
  <c r="B262" i="60"/>
  <c r="A262" i="60"/>
  <c r="Y262" i="60" s="1"/>
  <c r="T261" i="60"/>
  <c r="S261" i="60"/>
  <c r="R261" i="60"/>
  <c r="Q261" i="60"/>
  <c r="P261" i="60"/>
  <c r="O261" i="60"/>
  <c r="N261" i="60"/>
  <c r="M261" i="60"/>
  <c r="L261" i="60"/>
  <c r="K261" i="60"/>
  <c r="J261" i="60"/>
  <c r="I261" i="60"/>
  <c r="H261" i="60"/>
  <c r="G261" i="60"/>
  <c r="F261" i="60"/>
  <c r="B261" i="60"/>
  <c r="A261" i="60"/>
  <c r="Z261" i="60" s="1"/>
  <c r="T260" i="60"/>
  <c r="S260" i="60"/>
  <c r="R260" i="60"/>
  <c r="Q260" i="60"/>
  <c r="P260" i="60"/>
  <c r="O260" i="60"/>
  <c r="N260" i="60"/>
  <c r="M260" i="60"/>
  <c r="L260" i="60"/>
  <c r="K260" i="60"/>
  <c r="J260" i="60"/>
  <c r="I260" i="60"/>
  <c r="H260" i="60"/>
  <c r="G260" i="60"/>
  <c r="F260" i="60"/>
  <c r="B260" i="60"/>
  <c r="A260" i="60"/>
  <c r="Z260" i="60" s="1"/>
  <c r="T259" i="60"/>
  <c r="S259" i="60"/>
  <c r="R259" i="60"/>
  <c r="Q259" i="60"/>
  <c r="P259" i="60"/>
  <c r="O259" i="60"/>
  <c r="N259" i="60"/>
  <c r="M259" i="60"/>
  <c r="L259" i="60"/>
  <c r="K259" i="60"/>
  <c r="J259" i="60"/>
  <c r="I259" i="60"/>
  <c r="H259" i="60"/>
  <c r="G259" i="60"/>
  <c r="F259" i="60"/>
  <c r="B259" i="60"/>
  <c r="A259" i="60"/>
  <c r="Z259" i="60" s="1"/>
  <c r="T258" i="60"/>
  <c r="S258" i="60"/>
  <c r="R258" i="60"/>
  <c r="Q258" i="60"/>
  <c r="P258" i="60"/>
  <c r="O258" i="60"/>
  <c r="N258" i="60"/>
  <c r="M258" i="60"/>
  <c r="L258" i="60"/>
  <c r="K258" i="60"/>
  <c r="J258" i="60"/>
  <c r="I258" i="60"/>
  <c r="H258" i="60"/>
  <c r="G258" i="60"/>
  <c r="F258" i="60"/>
  <c r="B258" i="60"/>
  <c r="A258" i="60"/>
  <c r="Y258" i="60" s="1"/>
  <c r="T257" i="60"/>
  <c r="S257" i="60"/>
  <c r="R257" i="60"/>
  <c r="Q257" i="60"/>
  <c r="P257" i="60"/>
  <c r="O257" i="60"/>
  <c r="N257" i="60"/>
  <c r="M257" i="60"/>
  <c r="L257" i="60"/>
  <c r="K257" i="60"/>
  <c r="J257" i="60"/>
  <c r="I257" i="60"/>
  <c r="H257" i="60"/>
  <c r="G257" i="60"/>
  <c r="F257" i="60"/>
  <c r="B257" i="60"/>
  <c r="A257" i="60"/>
  <c r="Z257" i="60" s="1"/>
  <c r="T256" i="60"/>
  <c r="S256" i="60"/>
  <c r="R256" i="60"/>
  <c r="Q256" i="60"/>
  <c r="P256" i="60"/>
  <c r="O256" i="60"/>
  <c r="N256" i="60"/>
  <c r="M256" i="60"/>
  <c r="L256" i="60"/>
  <c r="K256" i="60"/>
  <c r="J256" i="60"/>
  <c r="I256" i="60"/>
  <c r="H256" i="60"/>
  <c r="G256" i="60"/>
  <c r="F256" i="60"/>
  <c r="B256" i="60"/>
  <c r="A256" i="60"/>
  <c r="Y256" i="60" s="1"/>
  <c r="T255" i="60"/>
  <c r="S255" i="60"/>
  <c r="R255" i="60"/>
  <c r="Q255" i="60"/>
  <c r="P255" i="60"/>
  <c r="O255" i="60"/>
  <c r="N255" i="60"/>
  <c r="M255" i="60"/>
  <c r="L255" i="60"/>
  <c r="K255" i="60"/>
  <c r="J255" i="60"/>
  <c r="I255" i="60"/>
  <c r="H255" i="60"/>
  <c r="G255" i="60"/>
  <c r="F255" i="60"/>
  <c r="B255" i="60"/>
  <c r="A255" i="60"/>
  <c r="Z255" i="60" s="1"/>
  <c r="T254" i="60"/>
  <c r="S254" i="60"/>
  <c r="R254" i="60"/>
  <c r="Q254" i="60"/>
  <c r="P254" i="60"/>
  <c r="O254" i="60"/>
  <c r="N254" i="60"/>
  <c r="M254" i="60"/>
  <c r="L254" i="60"/>
  <c r="K254" i="60"/>
  <c r="J254" i="60"/>
  <c r="I254" i="60"/>
  <c r="H254" i="60"/>
  <c r="G254" i="60"/>
  <c r="F254" i="60"/>
  <c r="B254" i="60"/>
  <c r="A254" i="60"/>
  <c r="Y254" i="60" s="1"/>
  <c r="T253" i="60"/>
  <c r="S253" i="60"/>
  <c r="R253" i="60"/>
  <c r="Q253" i="60"/>
  <c r="P253" i="60"/>
  <c r="O253" i="60"/>
  <c r="N253" i="60"/>
  <c r="M253" i="60"/>
  <c r="L253" i="60"/>
  <c r="K253" i="60"/>
  <c r="J253" i="60"/>
  <c r="I253" i="60"/>
  <c r="H253" i="60"/>
  <c r="G253" i="60"/>
  <c r="F253" i="60"/>
  <c r="B253" i="60"/>
  <c r="A253" i="60"/>
  <c r="Z253" i="60" s="1"/>
  <c r="T252" i="60"/>
  <c r="S252" i="60"/>
  <c r="R252" i="60"/>
  <c r="Q252" i="60"/>
  <c r="P252" i="60"/>
  <c r="O252" i="60"/>
  <c r="N252" i="60"/>
  <c r="M252" i="60"/>
  <c r="L252" i="60"/>
  <c r="K252" i="60"/>
  <c r="J252" i="60"/>
  <c r="I252" i="60"/>
  <c r="H252" i="60"/>
  <c r="G252" i="60"/>
  <c r="F252" i="60"/>
  <c r="B252" i="60"/>
  <c r="A252" i="60"/>
  <c r="T251" i="60"/>
  <c r="S251" i="60"/>
  <c r="R251" i="60"/>
  <c r="Q251" i="60"/>
  <c r="P251" i="60"/>
  <c r="O251" i="60"/>
  <c r="N251" i="60"/>
  <c r="M251" i="60"/>
  <c r="L251" i="60"/>
  <c r="K251" i="60"/>
  <c r="J251" i="60"/>
  <c r="I251" i="60"/>
  <c r="H251" i="60"/>
  <c r="G251" i="60"/>
  <c r="F251" i="60"/>
  <c r="B251" i="60"/>
  <c r="A251" i="60"/>
  <c r="Z251" i="60" s="1"/>
  <c r="T250" i="60"/>
  <c r="S250" i="60"/>
  <c r="R250" i="60"/>
  <c r="Q250" i="60"/>
  <c r="P250" i="60"/>
  <c r="O250" i="60"/>
  <c r="N250" i="60"/>
  <c r="M250" i="60"/>
  <c r="L250" i="60"/>
  <c r="K250" i="60"/>
  <c r="J250" i="60"/>
  <c r="I250" i="60"/>
  <c r="H250" i="60"/>
  <c r="G250" i="60"/>
  <c r="F250" i="60"/>
  <c r="B250" i="60"/>
  <c r="A250" i="60"/>
  <c r="Y250" i="60" s="1"/>
  <c r="T249" i="60"/>
  <c r="S249" i="60"/>
  <c r="R249" i="60"/>
  <c r="Q249" i="60"/>
  <c r="P249" i="60"/>
  <c r="O249" i="60"/>
  <c r="N249" i="60"/>
  <c r="M249" i="60"/>
  <c r="L249" i="60"/>
  <c r="K249" i="60"/>
  <c r="J249" i="60"/>
  <c r="I249" i="60"/>
  <c r="H249" i="60"/>
  <c r="G249" i="60"/>
  <c r="F249" i="60"/>
  <c r="B249" i="60"/>
  <c r="A249" i="60"/>
  <c r="Z249" i="60" s="1"/>
  <c r="T248" i="60"/>
  <c r="S248" i="60"/>
  <c r="R248" i="60"/>
  <c r="Q248" i="60"/>
  <c r="P248" i="60"/>
  <c r="O248" i="60"/>
  <c r="N248" i="60"/>
  <c r="M248" i="60"/>
  <c r="L248" i="60"/>
  <c r="K248" i="60"/>
  <c r="J248" i="60"/>
  <c r="I248" i="60"/>
  <c r="H248" i="60"/>
  <c r="G248" i="60"/>
  <c r="F248" i="60"/>
  <c r="B248" i="60"/>
  <c r="A248" i="60"/>
  <c r="Y248" i="60" s="1"/>
  <c r="T247" i="60"/>
  <c r="S247" i="60"/>
  <c r="R247" i="60"/>
  <c r="Q247" i="60"/>
  <c r="P247" i="60"/>
  <c r="O247" i="60"/>
  <c r="N247" i="60"/>
  <c r="M247" i="60"/>
  <c r="L247" i="60"/>
  <c r="K247" i="60"/>
  <c r="J247" i="60"/>
  <c r="I247" i="60"/>
  <c r="H247" i="60"/>
  <c r="G247" i="60"/>
  <c r="F247" i="60"/>
  <c r="B247" i="60"/>
  <c r="A247" i="60"/>
  <c r="Z247" i="60" s="1"/>
  <c r="T246" i="60"/>
  <c r="S246" i="60"/>
  <c r="R246" i="60"/>
  <c r="Q246" i="60"/>
  <c r="P246" i="60"/>
  <c r="O246" i="60"/>
  <c r="N246" i="60"/>
  <c r="M246" i="60"/>
  <c r="L246" i="60"/>
  <c r="K246" i="60"/>
  <c r="J246" i="60"/>
  <c r="I246" i="60"/>
  <c r="H246" i="60"/>
  <c r="G246" i="60"/>
  <c r="F246" i="60"/>
  <c r="B246" i="60"/>
  <c r="A246" i="60"/>
  <c r="Y246" i="60" s="1"/>
  <c r="T245" i="60"/>
  <c r="S245" i="60"/>
  <c r="R245" i="60"/>
  <c r="Q245" i="60"/>
  <c r="P245" i="60"/>
  <c r="O245" i="60"/>
  <c r="N245" i="60"/>
  <c r="M245" i="60"/>
  <c r="L245" i="60"/>
  <c r="K245" i="60"/>
  <c r="J245" i="60"/>
  <c r="I245" i="60"/>
  <c r="H245" i="60"/>
  <c r="G245" i="60"/>
  <c r="F245" i="60"/>
  <c r="B245" i="60"/>
  <c r="A245" i="60"/>
  <c r="Z245" i="60" s="1"/>
  <c r="T244" i="60"/>
  <c r="S244" i="60"/>
  <c r="R244" i="60"/>
  <c r="Q244" i="60"/>
  <c r="P244" i="60"/>
  <c r="O244" i="60"/>
  <c r="N244" i="60"/>
  <c r="M244" i="60"/>
  <c r="L244" i="60"/>
  <c r="K244" i="60"/>
  <c r="J244" i="60"/>
  <c r="I244" i="60"/>
  <c r="H244" i="60"/>
  <c r="G244" i="60"/>
  <c r="F244" i="60"/>
  <c r="B244" i="60"/>
  <c r="A244" i="60"/>
  <c r="Z244" i="60" s="1"/>
  <c r="T243" i="60"/>
  <c r="S243" i="60"/>
  <c r="R243" i="60"/>
  <c r="Q243" i="60"/>
  <c r="P243" i="60"/>
  <c r="O243" i="60"/>
  <c r="N243" i="60"/>
  <c r="M243" i="60"/>
  <c r="L243" i="60"/>
  <c r="K243" i="60"/>
  <c r="J243" i="60"/>
  <c r="I243" i="60"/>
  <c r="H243" i="60"/>
  <c r="G243" i="60"/>
  <c r="F243" i="60"/>
  <c r="B243" i="60"/>
  <c r="A243" i="60"/>
  <c r="Z243" i="60" s="1"/>
  <c r="T242" i="60"/>
  <c r="S242" i="60"/>
  <c r="R242" i="60"/>
  <c r="Q242" i="60"/>
  <c r="P242" i="60"/>
  <c r="O242" i="60"/>
  <c r="N242" i="60"/>
  <c r="M242" i="60"/>
  <c r="L242" i="60"/>
  <c r="K242" i="60"/>
  <c r="J242" i="60"/>
  <c r="I242" i="60"/>
  <c r="H242" i="60"/>
  <c r="G242" i="60"/>
  <c r="F242" i="60"/>
  <c r="B242" i="60"/>
  <c r="A242" i="60"/>
  <c r="T241" i="60"/>
  <c r="S241" i="60"/>
  <c r="R241" i="60"/>
  <c r="Q241" i="60"/>
  <c r="P241" i="60"/>
  <c r="O241" i="60"/>
  <c r="N241" i="60"/>
  <c r="M241" i="60"/>
  <c r="L241" i="60"/>
  <c r="K241" i="60"/>
  <c r="J241" i="60"/>
  <c r="I241" i="60"/>
  <c r="H241" i="60"/>
  <c r="G241" i="60"/>
  <c r="F241" i="60"/>
  <c r="B241" i="60"/>
  <c r="A241" i="60"/>
  <c r="Z241" i="60" s="1"/>
  <c r="T240" i="60"/>
  <c r="S240" i="60"/>
  <c r="R240" i="60"/>
  <c r="Q240" i="60"/>
  <c r="P240" i="60"/>
  <c r="O240" i="60"/>
  <c r="N240" i="60"/>
  <c r="M240" i="60"/>
  <c r="L240" i="60"/>
  <c r="K240" i="60"/>
  <c r="J240" i="60"/>
  <c r="I240" i="60"/>
  <c r="H240" i="60"/>
  <c r="G240" i="60"/>
  <c r="F240" i="60"/>
  <c r="B240" i="60"/>
  <c r="A240" i="60"/>
  <c r="Z240" i="60" s="1"/>
  <c r="T239" i="60"/>
  <c r="S239" i="60"/>
  <c r="R239" i="60"/>
  <c r="Q239" i="60"/>
  <c r="P239" i="60"/>
  <c r="O239" i="60"/>
  <c r="N239" i="60"/>
  <c r="M239" i="60"/>
  <c r="L239" i="60"/>
  <c r="K239" i="60"/>
  <c r="J239" i="60"/>
  <c r="I239" i="60"/>
  <c r="H239" i="60"/>
  <c r="G239" i="60"/>
  <c r="F239" i="60"/>
  <c r="B239" i="60"/>
  <c r="A239" i="60"/>
  <c r="Z239" i="60" s="1"/>
  <c r="T238" i="60"/>
  <c r="S238" i="60"/>
  <c r="R238" i="60"/>
  <c r="Q238" i="60"/>
  <c r="P238" i="60"/>
  <c r="O238" i="60"/>
  <c r="N238" i="60"/>
  <c r="M238" i="60"/>
  <c r="L238" i="60"/>
  <c r="K238" i="60"/>
  <c r="J238" i="60"/>
  <c r="I238" i="60"/>
  <c r="H238" i="60"/>
  <c r="G238" i="60"/>
  <c r="F238" i="60"/>
  <c r="B238" i="60"/>
  <c r="A238" i="60"/>
  <c r="Z238" i="60" s="1"/>
  <c r="T237" i="60"/>
  <c r="S237" i="60"/>
  <c r="R237" i="60"/>
  <c r="Q237" i="60"/>
  <c r="P237" i="60"/>
  <c r="O237" i="60"/>
  <c r="N237" i="60"/>
  <c r="M237" i="60"/>
  <c r="L237" i="60"/>
  <c r="K237" i="60"/>
  <c r="J237" i="60"/>
  <c r="I237" i="60"/>
  <c r="H237" i="60"/>
  <c r="G237" i="60"/>
  <c r="F237" i="60"/>
  <c r="B237" i="60"/>
  <c r="A237" i="60"/>
  <c r="Z237" i="60" s="1"/>
  <c r="T236" i="60"/>
  <c r="S236" i="60"/>
  <c r="R236" i="60"/>
  <c r="Q236" i="60"/>
  <c r="P236" i="60"/>
  <c r="O236" i="60"/>
  <c r="N236" i="60"/>
  <c r="M236" i="60"/>
  <c r="L236" i="60"/>
  <c r="K236" i="60"/>
  <c r="J236" i="60"/>
  <c r="I236" i="60"/>
  <c r="H236" i="60"/>
  <c r="G236" i="60"/>
  <c r="F236" i="60"/>
  <c r="B236" i="60"/>
  <c r="A236" i="60"/>
  <c r="Z236" i="60" s="1"/>
  <c r="T235" i="60"/>
  <c r="S235" i="60"/>
  <c r="R235" i="60"/>
  <c r="Q235" i="60"/>
  <c r="P235" i="60"/>
  <c r="O235" i="60"/>
  <c r="N235" i="60"/>
  <c r="M235" i="60"/>
  <c r="L235" i="60"/>
  <c r="K235" i="60"/>
  <c r="J235" i="60"/>
  <c r="I235" i="60"/>
  <c r="H235" i="60"/>
  <c r="G235" i="60"/>
  <c r="F235" i="60"/>
  <c r="B235" i="60"/>
  <c r="A235" i="60"/>
  <c r="Z235" i="60" s="1"/>
  <c r="T234" i="60"/>
  <c r="S234" i="60"/>
  <c r="R234" i="60"/>
  <c r="Q234" i="60"/>
  <c r="P234" i="60"/>
  <c r="O234" i="60"/>
  <c r="N234" i="60"/>
  <c r="M234" i="60"/>
  <c r="L234" i="60"/>
  <c r="K234" i="60"/>
  <c r="J234" i="60"/>
  <c r="I234" i="60"/>
  <c r="H234" i="60"/>
  <c r="G234" i="60"/>
  <c r="F234" i="60"/>
  <c r="B234" i="60"/>
  <c r="A234" i="60"/>
  <c r="T233" i="60"/>
  <c r="S233" i="60"/>
  <c r="R233" i="60"/>
  <c r="Q233" i="60"/>
  <c r="P233" i="60"/>
  <c r="O233" i="60"/>
  <c r="N233" i="60"/>
  <c r="M233" i="60"/>
  <c r="L233" i="60"/>
  <c r="K233" i="60"/>
  <c r="J233" i="60"/>
  <c r="I233" i="60"/>
  <c r="H233" i="60"/>
  <c r="G233" i="60"/>
  <c r="F233" i="60"/>
  <c r="B233" i="60"/>
  <c r="A233" i="60"/>
  <c r="Z233" i="60" s="1"/>
  <c r="T232" i="60"/>
  <c r="S232" i="60"/>
  <c r="R232" i="60"/>
  <c r="Q232" i="60"/>
  <c r="P232" i="60"/>
  <c r="O232" i="60"/>
  <c r="N232" i="60"/>
  <c r="M232" i="60"/>
  <c r="L232" i="60"/>
  <c r="K232" i="60"/>
  <c r="J232" i="60"/>
  <c r="I232" i="60"/>
  <c r="H232" i="60"/>
  <c r="G232" i="60"/>
  <c r="F232" i="60"/>
  <c r="B232" i="60"/>
  <c r="A232" i="60"/>
  <c r="Z232" i="60" s="1"/>
  <c r="T231" i="60"/>
  <c r="S231" i="60"/>
  <c r="R231" i="60"/>
  <c r="Q231" i="60"/>
  <c r="P231" i="60"/>
  <c r="O231" i="60"/>
  <c r="N231" i="60"/>
  <c r="M231" i="60"/>
  <c r="L231" i="60"/>
  <c r="K231" i="60"/>
  <c r="J231" i="60"/>
  <c r="I231" i="60"/>
  <c r="H231" i="60"/>
  <c r="G231" i="60"/>
  <c r="F231" i="60"/>
  <c r="B231" i="60"/>
  <c r="A231" i="60"/>
  <c r="Z231" i="60" s="1"/>
  <c r="T230" i="60"/>
  <c r="S230" i="60"/>
  <c r="R230" i="60"/>
  <c r="Q230" i="60"/>
  <c r="P230" i="60"/>
  <c r="O230" i="60"/>
  <c r="N230" i="60"/>
  <c r="M230" i="60"/>
  <c r="L230" i="60"/>
  <c r="K230" i="60"/>
  <c r="J230" i="60"/>
  <c r="I230" i="60"/>
  <c r="H230" i="60"/>
  <c r="G230" i="60"/>
  <c r="F230" i="60"/>
  <c r="B230" i="60"/>
  <c r="A230" i="60"/>
  <c r="Z230" i="60" s="1"/>
  <c r="T229" i="60"/>
  <c r="S229" i="60"/>
  <c r="R229" i="60"/>
  <c r="Q229" i="60"/>
  <c r="P229" i="60"/>
  <c r="O229" i="60"/>
  <c r="N229" i="60"/>
  <c r="M229" i="60"/>
  <c r="L229" i="60"/>
  <c r="K229" i="60"/>
  <c r="J229" i="60"/>
  <c r="I229" i="60"/>
  <c r="H229" i="60"/>
  <c r="G229" i="60"/>
  <c r="F229" i="60"/>
  <c r="B229" i="60"/>
  <c r="A229" i="60"/>
  <c r="Z229" i="60" s="1"/>
  <c r="T228" i="60"/>
  <c r="S228" i="60"/>
  <c r="R228" i="60"/>
  <c r="Q228" i="60"/>
  <c r="P228" i="60"/>
  <c r="O228" i="60"/>
  <c r="N228" i="60"/>
  <c r="M228" i="60"/>
  <c r="L228" i="60"/>
  <c r="K228" i="60"/>
  <c r="J228" i="60"/>
  <c r="I228" i="60"/>
  <c r="H228" i="60"/>
  <c r="G228" i="60"/>
  <c r="F228" i="60"/>
  <c r="B228" i="60"/>
  <c r="A228" i="60"/>
  <c r="Z228" i="60" s="1"/>
  <c r="T227" i="60"/>
  <c r="S227" i="60"/>
  <c r="R227" i="60"/>
  <c r="Q227" i="60"/>
  <c r="P227" i="60"/>
  <c r="O227" i="60"/>
  <c r="N227" i="60"/>
  <c r="M227" i="60"/>
  <c r="L227" i="60"/>
  <c r="K227" i="60"/>
  <c r="J227" i="60"/>
  <c r="I227" i="60"/>
  <c r="H227" i="60"/>
  <c r="G227" i="60"/>
  <c r="F227" i="60"/>
  <c r="B227" i="60"/>
  <c r="A227" i="60"/>
  <c r="Z227" i="60" s="1"/>
  <c r="T226" i="60"/>
  <c r="S226" i="60"/>
  <c r="R226" i="60"/>
  <c r="Q226" i="60"/>
  <c r="P226" i="60"/>
  <c r="O226" i="60"/>
  <c r="N226" i="60"/>
  <c r="M226" i="60"/>
  <c r="L226" i="60"/>
  <c r="K226" i="60"/>
  <c r="J226" i="60"/>
  <c r="I226" i="60"/>
  <c r="H226" i="60"/>
  <c r="G226" i="60"/>
  <c r="F226" i="60"/>
  <c r="B226" i="60"/>
  <c r="A226" i="60"/>
  <c r="T225" i="60"/>
  <c r="S225" i="60"/>
  <c r="R225" i="60"/>
  <c r="Q225" i="60"/>
  <c r="P225" i="60"/>
  <c r="O225" i="60"/>
  <c r="N225" i="60"/>
  <c r="M225" i="60"/>
  <c r="L225" i="60"/>
  <c r="K225" i="60"/>
  <c r="J225" i="60"/>
  <c r="I225" i="60"/>
  <c r="H225" i="60"/>
  <c r="G225" i="60"/>
  <c r="F225" i="60"/>
  <c r="B225" i="60"/>
  <c r="A225" i="60"/>
  <c r="Z225" i="60" s="1"/>
  <c r="T224" i="60"/>
  <c r="S224" i="60"/>
  <c r="R224" i="60"/>
  <c r="Q224" i="60"/>
  <c r="P224" i="60"/>
  <c r="O224" i="60"/>
  <c r="N224" i="60"/>
  <c r="M224" i="60"/>
  <c r="L224" i="60"/>
  <c r="K224" i="60"/>
  <c r="J224" i="60"/>
  <c r="I224" i="60"/>
  <c r="H224" i="60"/>
  <c r="G224" i="60"/>
  <c r="F224" i="60"/>
  <c r="B224" i="60"/>
  <c r="A224" i="60"/>
  <c r="Z224" i="60" s="1"/>
  <c r="T223" i="60"/>
  <c r="S223" i="60"/>
  <c r="R223" i="60"/>
  <c r="Q223" i="60"/>
  <c r="P223" i="60"/>
  <c r="O223" i="60"/>
  <c r="N223" i="60"/>
  <c r="M223" i="60"/>
  <c r="L223" i="60"/>
  <c r="K223" i="60"/>
  <c r="J223" i="60"/>
  <c r="I223" i="60"/>
  <c r="H223" i="60"/>
  <c r="G223" i="60"/>
  <c r="F223" i="60"/>
  <c r="B223" i="60"/>
  <c r="A223" i="60"/>
  <c r="Z223" i="60" s="1"/>
  <c r="T222" i="60"/>
  <c r="S222" i="60"/>
  <c r="R222" i="60"/>
  <c r="Q222" i="60"/>
  <c r="P222" i="60"/>
  <c r="O222" i="60"/>
  <c r="N222" i="60"/>
  <c r="M222" i="60"/>
  <c r="L222" i="60"/>
  <c r="K222" i="60"/>
  <c r="J222" i="60"/>
  <c r="I222" i="60"/>
  <c r="H222" i="60"/>
  <c r="G222" i="60"/>
  <c r="F222" i="60"/>
  <c r="B222" i="60"/>
  <c r="A222" i="60"/>
  <c r="Z222" i="60" s="1"/>
  <c r="T221" i="60"/>
  <c r="S221" i="60"/>
  <c r="R221" i="60"/>
  <c r="Q221" i="60"/>
  <c r="P221" i="60"/>
  <c r="O221" i="60"/>
  <c r="N221" i="60"/>
  <c r="M221" i="60"/>
  <c r="L221" i="60"/>
  <c r="K221" i="60"/>
  <c r="J221" i="60"/>
  <c r="I221" i="60"/>
  <c r="H221" i="60"/>
  <c r="G221" i="60"/>
  <c r="F221" i="60"/>
  <c r="B221" i="60"/>
  <c r="A221" i="60"/>
  <c r="Z221" i="60" s="1"/>
  <c r="T220" i="60"/>
  <c r="S220" i="60"/>
  <c r="R220" i="60"/>
  <c r="Q220" i="60"/>
  <c r="P220" i="60"/>
  <c r="O220" i="60"/>
  <c r="N220" i="60"/>
  <c r="M220" i="60"/>
  <c r="L220" i="60"/>
  <c r="K220" i="60"/>
  <c r="J220" i="60"/>
  <c r="I220" i="60"/>
  <c r="H220" i="60"/>
  <c r="G220" i="60"/>
  <c r="F220" i="60"/>
  <c r="B220" i="60"/>
  <c r="A220" i="60"/>
  <c r="Y220" i="60" s="1"/>
  <c r="T219" i="60"/>
  <c r="S219" i="60"/>
  <c r="R219" i="60"/>
  <c r="Q219" i="60"/>
  <c r="P219" i="60"/>
  <c r="O219" i="60"/>
  <c r="N219" i="60"/>
  <c r="M219" i="60"/>
  <c r="L219" i="60"/>
  <c r="K219" i="60"/>
  <c r="J219" i="60"/>
  <c r="I219" i="60"/>
  <c r="H219" i="60"/>
  <c r="G219" i="60"/>
  <c r="F219" i="60"/>
  <c r="B219" i="60"/>
  <c r="A219" i="60"/>
  <c r="Y219" i="60" s="1"/>
  <c r="T218" i="60"/>
  <c r="S218" i="60"/>
  <c r="R218" i="60"/>
  <c r="Q218" i="60"/>
  <c r="P218" i="60"/>
  <c r="O218" i="60"/>
  <c r="N218" i="60"/>
  <c r="M218" i="60"/>
  <c r="L218" i="60"/>
  <c r="K218" i="60"/>
  <c r="J218" i="60"/>
  <c r="I218" i="60"/>
  <c r="H218" i="60"/>
  <c r="G218" i="60"/>
  <c r="F218" i="60"/>
  <c r="B218" i="60"/>
  <c r="A218" i="60"/>
  <c r="T217" i="60"/>
  <c r="S217" i="60"/>
  <c r="R217" i="60"/>
  <c r="Q217" i="60"/>
  <c r="P217" i="60"/>
  <c r="O217" i="60"/>
  <c r="N217" i="60"/>
  <c r="M217" i="60"/>
  <c r="L217" i="60"/>
  <c r="K217" i="60"/>
  <c r="J217" i="60"/>
  <c r="I217" i="60"/>
  <c r="H217" i="60"/>
  <c r="G217" i="60"/>
  <c r="F217" i="60"/>
  <c r="B217" i="60"/>
  <c r="A217" i="60"/>
  <c r="Y217" i="60" s="1"/>
  <c r="T216" i="60"/>
  <c r="S216" i="60"/>
  <c r="R216" i="60"/>
  <c r="Q216" i="60"/>
  <c r="P216" i="60"/>
  <c r="O216" i="60"/>
  <c r="N216" i="60"/>
  <c r="M216" i="60"/>
  <c r="L216" i="60"/>
  <c r="K216" i="60"/>
  <c r="J216" i="60"/>
  <c r="I216" i="60"/>
  <c r="H216" i="60"/>
  <c r="G216" i="60"/>
  <c r="F216" i="60"/>
  <c r="B216" i="60"/>
  <c r="A216" i="60"/>
  <c r="T215" i="60"/>
  <c r="S215" i="60"/>
  <c r="R215" i="60"/>
  <c r="Q215" i="60"/>
  <c r="P215" i="60"/>
  <c r="O215" i="60"/>
  <c r="N215" i="60"/>
  <c r="M215" i="60"/>
  <c r="L215" i="60"/>
  <c r="K215" i="60"/>
  <c r="J215" i="60"/>
  <c r="I215" i="60"/>
  <c r="H215" i="60"/>
  <c r="G215" i="60"/>
  <c r="F215" i="60"/>
  <c r="B215" i="60"/>
  <c r="A215" i="60"/>
  <c r="Y215" i="60" s="1"/>
  <c r="T214" i="60"/>
  <c r="S214" i="60"/>
  <c r="R214" i="60"/>
  <c r="Q214" i="60"/>
  <c r="P214" i="60"/>
  <c r="O214" i="60"/>
  <c r="N214" i="60"/>
  <c r="M214" i="60"/>
  <c r="L214" i="60"/>
  <c r="K214" i="60"/>
  <c r="J214" i="60"/>
  <c r="I214" i="60"/>
  <c r="H214" i="60"/>
  <c r="G214" i="60"/>
  <c r="F214" i="60"/>
  <c r="B214" i="60"/>
  <c r="A214" i="60"/>
  <c r="T213" i="60"/>
  <c r="S213" i="60"/>
  <c r="R213" i="60"/>
  <c r="Q213" i="60"/>
  <c r="P213" i="60"/>
  <c r="O213" i="60"/>
  <c r="N213" i="60"/>
  <c r="M213" i="60"/>
  <c r="L213" i="60"/>
  <c r="K213" i="60"/>
  <c r="J213" i="60"/>
  <c r="I213" i="60"/>
  <c r="H213" i="60"/>
  <c r="G213" i="60"/>
  <c r="F213" i="60"/>
  <c r="B213" i="60"/>
  <c r="A213" i="60"/>
  <c r="Y213" i="60" s="1"/>
  <c r="T212" i="60"/>
  <c r="S212" i="60"/>
  <c r="R212" i="60"/>
  <c r="Q212" i="60"/>
  <c r="P212" i="60"/>
  <c r="O212" i="60"/>
  <c r="N212" i="60"/>
  <c r="M212" i="60"/>
  <c r="L212" i="60"/>
  <c r="K212" i="60"/>
  <c r="J212" i="60"/>
  <c r="I212" i="60"/>
  <c r="H212" i="60"/>
  <c r="G212" i="60"/>
  <c r="F212" i="60"/>
  <c r="B212" i="60"/>
  <c r="A212" i="60"/>
  <c r="Y212" i="60" s="1"/>
  <c r="T211" i="60"/>
  <c r="S211" i="60"/>
  <c r="R211" i="60"/>
  <c r="Q211" i="60"/>
  <c r="P211" i="60"/>
  <c r="O211" i="60"/>
  <c r="N211" i="60"/>
  <c r="M211" i="60"/>
  <c r="L211" i="60"/>
  <c r="K211" i="60"/>
  <c r="J211" i="60"/>
  <c r="I211" i="60"/>
  <c r="H211" i="60"/>
  <c r="G211" i="60"/>
  <c r="F211" i="60"/>
  <c r="B211" i="60"/>
  <c r="A211" i="60"/>
  <c r="Y211" i="60" s="1"/>
  <c r="T210" i="60"/>
  <c r="S210" i="60"/>
  <c r="R210" i="60"/>
  <c r="Q210" i="60"/>
  <c r="P210" i="60"/>
  <c r="O210" i="60"/>
  <c r="N210" i="60"/>
  <c r="M210" i="60"/>
  <c r="L210" i="60"/>
  <c r="K210" i="60"/>
  <c r="J210" i="60"/>
  <c r="I210" i="60"/>
  <c r="H210" i="60"/>
  <c r="G210" i="60"/>
  <c r="F210" i="60"/>
  <c r="B210" i="60"/>
  <c r="A210" i="60"/>
  <c r="T209" i="60"/>
  <c r="S209" i="60"/>
  <c r="R209" i="60"/>
  <c r="Q209" i="60"/>
  <c r="P209" i="60"/>
  <c r="O209" i="60"/>
  <c r="N209" i="60"/>
  <c r="M209" i="60"/>
  <c r="L209" i="60"/>
  <c r="K209" i="60"/>
  <c r="J209" i="60"/>
  <c r="I209" i="60"/>
  <c r="H209" i="60"/>
  <c r="G209" i="60"/>
  <c r="F209" i="60"/>
  <c r="B209" i="60"/>
  <c r="A209" i="60"/>
  <c r="Y209" i="60" s="1"/>
  <c r="T208" i="60"/>
  <c r="S208" i="60"/>
  <c r="R208" i="60"/>
  <c r="Q208" i="60"/>
  <c r="P208" i="60"/>
  <c r="O208" i="60"/>
  <c r="N208" i="60"/>
  <c r="M208" i="60"/>
  <c r="L208" i="60"/>
  <c r="K208" i="60"/>
  <c r="J208" i="60"/>
  <c r="I208" i="60"/>
  <c r="H208" i="60"/>
  <c r="G208" i="60"/>
  <c r="F208" i="60"/>
  <c r="B208" i="60"/>
  <c r="A208" i="60"/>
  <c r="Y208" i="60" s="1"/>
  <c r="T207" i="60"/>
  <c r="S207" i="60"/>
  <c r="R207" i="60"/>
  <c r="Q207" i="60"/>
  <c r="P207" i="60"/>
  <c r="O207" i="60"/>
  <c r="N207" i="60"/>
  <c r="M207" i="60"/>
  <c r="L207" i="60"/>
  <c r="K207" i="60"/>
  <c r="J207" i="60"/>
  <c r="I207" i="60"/>
  <c r="H207" i="60"/>
  <c r="G207" i="60"/>
  <c r="F207" i="60"/>
  <c r="B207" i="60"/>
  <c r="A207" i="60"/>
  <c r="Y207" i="60" s="1"/>
  <c r="T206" i="60"/>
  <c r="S206" i="60"/>
  <c r="R206" i="60"/>
  <c r="Q206" i="60"/>
  <c r="P206" i="60"/>
  <c r="O206" i="60"/>
  <c r="N206" i="60"/>
  <c r="M206" i="60"/>
  <c r="L206" i="60"/>
  <c r="K206" i="60"/>
  <c r="J206" i="60"/>
  <c r="I206" i="60"/>
  <c r="H206" i="60"/>
  <c r="G206" i="60"/>
  <c r="F206" i="60"/>
  <c r="B206" i="60"/>
  <c r="A206" i="60"/>
  <c r="Y206" i="60" s="1"/>
  <c r="T205" i="60"/>
  <c r="S205" i="60"/>
  <c r="R205" i="60"/>
  <c r="Q205" i="60"/>
  <c r="P205" i="60"/>
  <c r="O205" i="60"/>
  <c r="N205" i="60"/>
  <c r="M205" i="60"/>
  <c r="L205" i="60"/>
  <c r="K205" i="60"/>
  <c r="J205" i="60"/>
  <c r="I205" i="60"/>
  <c r="H205" i="60"/>
  <c r="G205" i="60"/>
  <c r="F205" i="60"/>
  <c r="B205" i="60"/>
  <c r="A205" i="60"/>
  <c r="Y205" i="60" s="1"/>
  <c r="T204" i="60"/>
  <c r="S204" i="60"/>
  <c r="R204" i="60"/>
  <c r="Q204" i="60"/>
  <c r="P204" i="60"/>
  <c r="O204" i="60"/>
  <c r="N204" i="60"/>
  <c r="M204" i="60"/>
  <c r="L204" i="60"/>
  <c r="K204" i="60"/>
  <c r="J204" i="60"/>
  <c r="I204" i="60"/>
  <c r="H204" i="60"/>
  <c r="G204" i="60"/>
  <c r="F204" i="60"/>
  <c r="B204" i="60"/>
  <c r="A204" i="60"/>
  <c r="Y204" i="60" s="1"/>
  <c r="T203" i="60"/>
  <c r="S203" i="60"/>
  <c r="R203" i="60"/>
  <c r="Q203" i="60"/>
  <c r="P203" i="60"/>
  <c r="O203" i="60"/>
  <c r="N203" i="60"/>
  <c r="M203" i="60"/>
  <c r="L203" i="60"/>
  <c r="K203" i="60"/>
  <c r="J203" i="60"/>
  <c r="I203" i="60"/>
  <c r="H203" i="60"/>
  <c r="G203" i="60"/>
  <c r="F203" i="60"/>
  <c r="B203" i="60"/>
  <c r="A203" i="60"/>
  <c r="Y203" i="60" s="1"/>
  <c r="T202" i="60"/>
  <c r="S202" i="60"/>
  <c r="R202" i="60"/>
  <c r="Q202" i="60"/>
  <c r="P202" i="60"/>
  <c r="O202" i="60"/>
  <c r="N202" i="60"/>
  <c r="M202" i="60"/>
  <c r="L202" i="60"/>
  <c r="K202" i="60"/>
  <c r="J202" i="60"/>
  <c r="I202" i="60"/>
  <c r="H202" i="60"/>
  <c r="G202" i="60"/>
  <c r="F202" i="60"/>
  <c r="B202" i="60"/>
  <c r="A202" i="60"/>
  <c r="T201" i="60"/>
  <c r="S201" i="60"/>
  <c r="R201" i="60"/>
  <c r="Q201" i="60"/>
  <c r="P201" i="60"/>
  <c r="O201" i="60"/>
  <c r="N201" i="60"/>
  <c r="M201" i="60"/>
  <c r="L201" i="60"/>
  <c r="K201" i="60"/>
  <c r="J201" i="60"/>
  <c r="I201" i="60"/>
  <c r="H201" i="60"/>
  <c r="G201" i="60"/>
  <c r="F201" i="60"/>
  <c r="B201" i="60"/>
  <c r="A201" i="60"/>
  <c r="X201" i="60" s="1"/>
  <c r="T200" i="60"/>
  <c r="S200" i="60"/>
  <c r="R200" i="60"/>
  <c r="Q200" i="60"/>
  <c r="P200" i="60"/>
  <c r="O200" i="60"/>
  <c r="N200" i="60"/>
  <c r="M200" i="60"/>
  <c r="L200" i="60"/>
  <c r="K200" i="60"/>
  <c r="J200" i="60"/>
  <c r="I200" i="60"/>
  <c r="H200" i="60"/>
  <c r="G200" i="60"/>
  <c r="F200" i="60"/>
  <c r="B200" i="60"/>
  <c r="A200" i="60"/>
  <c r="Y200" i="60" s="1"/>
  <c r="T199" i="60"/>
  <c r="S199" i="60"/>
  <c r="R199" i="60"/>
  <c r="Q199" i="60"/>
  <c r="P199" i="60"/>
  <c r="O199" i="60"/>
  <c r="N199" i="60"/>
  <c r="M199" i="60"/>
  <c r="L199" i="60"/>
  <c r="K199" i="60"/>
  <c r="J199" i="60"/>
  <c r="I199" i="60"/>
  <c r="H199" i="60"/>
  <c r="G199" i="60"/>
  <c r="F199" i="60"/>
  <c r="B199" i="60"/>
  <c r="A199" i="60"/>
  <c r="X199" i="60" s="1"/>
  <c r="T198" i="60"/>
  <c r="S198" i="60"/>
  <c r="R198" i="60"/>
  <c r="Q198" i="60"/>
  <c r="P198" i="60"/>
  <c r="O198" i="60"/>
  <c r="N198" i="60"/>
  <c r="M198" i="60"/>
  <c r="L198" i="60"/>
  <c r="K198" i="60"/>
  <c r="J198" i="60"/>
  <c r="I198" i="60"/>
  <c r="H198" i="60"/>
  <c r="G198" i="60"/>
  <c r="F198" i="60"/>
  <c r="B198" i="60"/>
  <c r="A198" i="60"/>
  <c r="Y198" i="60" s="1"/>
  <c r="T197" i="60"/>
  <c r="S197" i="60"/>
  <c r="R197" i="60"/>
  <c r="Q197" i="60"/>
  <c r="P197" i="60"/>
  <c r="O197" i="60"/>
  <c r="N197" i="60"/>
  <c r="M197" i="60"/>
  <c r="L197" i="60"/>
  <c r="K197" i="60"/>
  <c r="J197" i="60"/>
  <c r="I197" i="60"/>
  <c r="H197" i="60"/>
  <c r="G197" i="60"/>
  <c r="F197" i="60"/>
  <c r="B197" i="60"/>
  <c r="A197" i="60"/>
  <c r="T196" i="60"/>
  <c r="S196" i="60"/>
  <c r="R196" i="60"/>
  <c r="Q196" i="60"/>
  <c r="P196" i="60"/>
  <c r="O196" i="60"/>
  <c r="N196" i="60"/>
  <c r="M196" i="60"/>
  <c r="L196" i="60"/>
  <c r="K196" i="60"/>
  <c r="J196" i="60"/>
  <c r="I196" i="60"/>
  <c r="H196" i="60"/>
  <c r="G196" i="60"/>
  <c r="F196" i="60"/>
  <c r="B196" i="60"/>
  <c r="A196" i="60"/>
  <c r="T195" i="60"/>
  <c r="S195" i="60"/>
  <c r="R195" i="60"/>
  <c r="Q195" i="60"/>
  <c r="P195" i="60"/>
  <c r="O195" i="60"/>
  <c r="N195" i="60"/>
  <c r="M195" i="60"/>
  <c r="L195" i="60"/>
  <c r="K195" i="60"/>
  <c r="J195" i="60"/>
  <c r="I195" i="60"/>
  <c r="H195" i="60"/>
  <c r="G195" i="60"/>
  <c r="F195" i="60"/>
  <c r="B195" i="60"/>
  <c r="A195" i="60"/>
  <c r="Y195" i="60" s="1"/>
  <c r="T194" i="60"/>
  <c r="S194" i="60"/>
  <c r="R194" i="60"/>
  <c r="Q194" i="60"/>
  <c r="P194" i="60"/>
  <c r="O194" i="60"/>
  <c r="N194" i="60"/>
  <c r="M194" i="60"/>
  <c r="L194" i="60"/>
  <c r="K194" i="60"/>
  <c r="J194" i="60"/>
  <c r="I194" i="60"/>
  <c r="H194" i="60"/>
  <c r="G194" i="60"/>
  <c r="F194" i="60"/>
  <c r="B194" i="60"/>
  <c r="A194" i="60"/>
  <c r="Y194" i="60" s="1"/>
  <c r="T193" i="60"/>
  <c r="S193" i="60"/>
  <c r="R193" i="60"/>
  <c r="Q193" i="60"/>
  <c r="P193" i="60"/>
  <c r="O193" i="60"/>
  <c r="N193" i="60"/>
  <c r="M193" i="60"/>
  <c r="L193" i="60"/>
  <c r="K193" i="60"/>
  <c r="J193" i="60"/>
  <c r="I193" i="60"/>
  <c r="H193" i="60"/>
  <c r="G193" i="60"/>
  <c r="F193" i="60"/>
  <c r="B193" i="60"/>
  <c r="A193" i="60"/>
  <c r="T192" i="60"/>
  <c r="S192" i="60"/>
  <c r="R192" i="60"/>
  <c r="Q192" i="60"/>
  <c r="P192" i="60"/>
  <c r="O192" i="60"/>
  <c r="N192" i="60"/>
  <c r="M192" i="60"/>
  <c r="L192" i="60"/>
  <c r="K192" i="60"/>
  <c r="J192" i="60"/>
  <c r="I192" i="60"/>
  <c r="H192" i="60"/>
  <c r="G192" i="60"/>
  <c r="F192" i="60"/>
  <c r="B192" i="60"/>
  <c r="A192" i="60"/>
  <c r="T191" i="60"/>
  <c r="S191" i="60"/>
  <c r="R191" i="60"/>
  <c r="Q191" i="60"/>
  <c r="P191" i="60"/>
  <c r="O191" i="60"/>
  <c r="N191" i="60"/>
  <c r="M191" i="60"/>
  <c r="L191" i="60"/>
  <c r="K191" i="60"/>
  <c r="J191" i="60"/>
  <c r="I191" i="60"/>
  <c r="H191" i="60"/>
  <c r="G191" i="60"/>
  <c r="F191" i="60"/>
  <c r="B191" i="60"/>
  <c r="A191" i="60"/>
  <c r="X191" i="60" s="1"/>
  <c r="T190" i="60"/>
  <c r="S190" i="60"/>
  <c r="R190" i="60"/>
  <c r="Q190" i="60"/>
  <c r="P190" i="60"/>
  <c r="O190" i="60"/>
  <c r="N190" i="60"/>
  <c r="M190" i="60"/>
  <c r="L190" i="60"/>
  <c r="K190" i="60"/>
  <c r="J190" i="60"/>
  <c r="I190" i="60"/>
  <c r="H190" i="60"/>
  <c r="G190" i="60"/>
  <c r="F190" i="60"/>
  <c r="B190" i="60"/>
  <c r="A190" i="60"/>
  <c r="Y190" i="60" s="1"/>
  <c r="T189" i="60"/>
  <c r="S189" i="60"/>
  <c r="R189" i="60"/>
  <c r="Q189" i="60"/>
  <c r="P189" i="60"/>
  <c r="O189" i="60"/>
  <c r="N189" i="60"/>
  <c r="M189" i="60"/>
  <c r="L189" i="60"/>
  <c r="K189" i="60"/>
  <c r="J189" i="60"/>
  <c r="I189" i="60"/>
  <c r="H189" i="60"/>
  <c r="G189" i="60"/>
  <c r="F189" i="60"/>
  <c r="B189" i="60"/>
  <c r="A189" i="60"/>
  <c r="Y189" i="60" s="1"/>
  <c r="T188" i="60"/>
  <c r="S188" i="60"/>
  <c r="R188" i="60"/>
  <c r="Q188" i="60"/>
  <c r="P188" i="60"/>
  <c r="O188" i="60"/>
  <c r="N188" i="60"/>
  <c r="M188" i="60"/>
  <c r="L188" i="60"/>
  <c r="K188" i="60"/>
  <c r="J188" i="60"/>
  <c r="I188" i="60"/>
  <c r="H188" i="60"/>
  <c r="G188" i="60"/>
  <c r="F188" i="60"/>
  <c r="B188" i="60"/>
  <c r="A188" i="60"/>
  <c r="Y188" i="60" s="1"/>
  <c r="T187" i="60"/>
  <c r="S187" i="60"/>
  <c r="R187" i="60"/>
  <c r="Q187" i="60"/>
  <c r="P187" i="60"/>
  <c r="O187" i="60"/>
  <c r="N187" i="60"/>
  <c r="M187" i="60"/>
  <c r="L187" i="60"/>
  <c r="K187" i="60"/>
  <c r="J187" i="60"/>
  <c r="I187" i="60"/>
  <c r="H187" i="60"/>
  <c r="G187" i="60"/>
  <c r="F187" i="60"/>
  <c r="B187" i="60"/>
  <c r="A187" i="60"/>
  <c r="Y187" i="60" s="1"/>
  <c r="T186" i="60"/>
  <c r="S186" i="60"/>
  <c r="R186" i="60"/>
  <c r="Q186" i="60"/>
  <c r="P186" i="60"/>
  <c r="O186" i="60"/>
  <c r="N186" i="60"/>
  <c r="M186" i="60"/>
  <c r="L186" i="60"/>
  <c r="K186" i="60"/>
  <c r="J186" i="60"/>
  <c r="I186" i="60"/>
  <c r="H186" i="60"/>
  <c r="G186" i="60"/>
  <c r="F186" i="60"/>
  <c r="B186" i="60"/>
  <c r="A186" i="60"/>
  <c r="Y186" i="60" s="1"/>
  <c r="T185" i="60"/>
  <c r="S185" i="60"/>
  <c r="R185" i="60"/>
  <c r="Q185" i="60"/>
  <c r="P185" i="60"/>
  <c r="O185" i="60"/>
  <c r="N185" i="60"/>
  <c r="M185" i="60"/>
  <c r="L185" i="60"/>
  <c r="K185" i="60"/>
  <c r="J185" i="60"/>
  <c r="I185" i="60"/>
  <c r="H185" i="60"/>
  <c r="G185" i="60"/>
  <c r="F185" i="60"/>
  <c r="B185" i="60"/>
  <c r="A185" i="60"/>
  <c r="Y185" i="60" s="1"/>
  <c r="T184" i="60"/>
  <c r="S184" i="60"/>
  <c r="R184" i="60"/>
  <c r="Q184" i="60"/>
  <c r="P184" i="60"/>
  <c r="O184" i="60"/>
  <c r="N184" i="60"/>
  <c r="M184" i="60"/>
  <c r="L184" i="60"/>
  <c r="K184" i="60"/>
  <c r="J184" i="60"/>
  <c r="I184" i="60"/>
  <c r="H184" i="60"/>
  <c r="G184" i="60"/>
  <c r="F184" i="60"/>
  <c r="B184" i="60"/>
  <c r="A184" i="60"/>
  <c r="Y184" i="60" s="1"/>
  <c r="T183" i="60"/>
  <c r="S183" i="60"/>
  <c r="R183" i="60"/>
  <c r="Q183" i="60"/>
  <c r="P183" i="60"/>
  <c r="O183" i="60"/>
  <c r="N183" i="60"/>
  <c r="M183" i="60"/>
  <c r="L183" i="60"/>
  <c r="K183" i="60"/>
  <c r="J183" i="60"/>
  <c r="I183" i="60"/>
  <c r="H183" i="60"/>
  <c r="G183" i="60"/>
  <c r="F183" i="60"/>
  <c r="B183" i="60"/>
  <c r="A183" i="60"/>
  <c r="T182" i="60"/>
  <c r="S182" i="60"/>
  <c r="R182" i="60"/>
  <c r="Q182" i="60"/>
  <c r="P182" i="60"/>
  <c r="O182" i="60"/>
  <c r="N182" i="60"/>
  <c r="M182" i="60"/>
  <c r="L182" i="60"/>
  <c r="K182" i="60"/>
  <c r="J182" i="60"/>
  <c r="I182" i="60"/>
  <c r="H182" i="60"/>
  <c r="G182" i="60"/>
  <c r="F182" i="60"/>
  <c r="B182" i="60"/>
  <c r="A182" i="60"/>
  <c r="T181" i="60"/>
  <c r="S181" i="60"/>
  <c r="R181" i="60"/>
  <c r="Q181" i="60"/>
  <c r="P181" i="60"/>
  <c r="O181" i="60"/>
  <c r="N181" i="60"/>
  <c r="M181" i="60"/>
  <c r="L181" i="60"/>
  <c r="K181" i="60"/>
  <c r="J181" i="60"/>
  <c r="I181" i="60"/>
  <c r="H181" i="60"/>
  <c r="G181" i="60"/>
  <c r="F181" i="60"/>
  <c r="B181" i="60"/>
  <c r="A181" i="60"/>
  <c r="Y181" i="60" s="1"/>
  <c r="T180" i="60"/>
  <c r="S180" i="60"/>
  <c r="R180" i="60"/>
  <c r="Q180" i="60"/>
  <c r="P180" i="60"/>
  <c r="O180" i="60"/>
  <c r="N180" i="60"/>
  <c r="M180" i="60"/>
  <c r="L180" i="60"/>
  <c r="K180" i="60"/>
  <c r="J180" i="60"/>
  <c r="I180" i="60"/>
  <c r="H180" i="60"/>
  <c r="G180" i="60"/>
  <c r="F180" i="60"/>
  <c r="B180" i="60"/>
  <c r="A180" i="60"/>
  <c r="Y180" i="60" s="1"/>
  <c r="T179" i="60"/>
  <c r="S179" i="60"/>
  <c r="R179" i="60"/>
  <c r="Q179" i="60"/>
  <c r="P179" i="60"/>
  <c r="O179" i="60"/>
  <c r="N179" i="60"/>
  <c r="M179" i="60"/>
  <c r="L179" i="60"/>
  <c r="K179" i="60"/>
  <c r="J179" i="60"/>
  <c r="I179" i="60"/>
  <c r="H179" i="60"/>
  <c r="G179" i="60"/>
  <c r="F179" i="60"/>
  <c r="B179" i="60"/>
  <c r="A179" i="60"/>
  <c r="Y179" i="60" s="1"/>
  <c r="T178" i="60"/>
  <c r="S178" i="60"/>
  <c r="R178" i="60"/>
  <c r="Q178" i="60"/>
  <c r="P178" i="60"/>
  <c r="O178" i="60"/>
  <c r="N178" i="60"/>
  <c r="M178" i="60"/>
  <c r="L178" i="60"/>
  <c r="K178" i="60"/>
  <c r="J178" i="60"/>
  <c r="I178" i="60"/>
  <c r="H178" i="60"/>
  <c r="G178" i="60"/>
  <c r="F178" i="60"/>
  <c r="B178" i="60"/>
  <c r="A178" i="60"/>
  <c r="Y178" i="60" s="1"/>
  <c r="T177" i="60"/>
  <c r="S177" i="60"/>
  <c r="R177" i="60"/>
  <c r="Q177" i="60"/>
  <c r="P177" i="60"/>
  <c r="O177" i="60"/>
  <c r="N177" i="60"/>
  <c r="M177" i="60"/>
  <c r="L177" i="60"/>
  <c r="K177" i="60"/>
  <c r="J177" i="60"/>
  <c r="I177" i="60"/>
  <c r="H177" i="60"/>
  <c r="G177" i="60"/>
  <c r="F177" i="60"/>
  <c r="B177" i="60"/>
  <c r="A177" i="60"/>
  <c r="Y177" i="60" s="1"/>
  <c r="T176" i="60"/>
  <c r="S176" i="60"/>
  <c r="R176" i="60"/>
  <c r="Q176" i="60"/>
  <c r="P176" i="60"/>
  <c r="O176" i="60"/>
  <c r="N176" i="60"/>
  <c r="M176" i="60"/>
  <c r="L176" i="60"/>
  <c r="K176" i="60"/>
  <c r="J176" i="60"/>
  <c r="I176" i="60"/>
  <c r="H176" i="60"/>
  <c r="G176" i="60"/>
  <c r="F176" i="60"/>
  <c r="B176" i="60"/>
  <c r="A176" i="60"/>
  <c r="Y176" i="60" s="1"/>
  <c r="T175" i="60"/>
  <c r="S175" i="60"/>
  <c r="R175" i="60"/>
  <c r="Q175" i="60"/>
  <c r="P175" i="60"/>
  <c r="O175" i="60"/>
  <c r="N175" i="60"/>
  <c r="M175" i="60"/>
  <c r="L175" i="60"/>
  <c r="K175" i="60"/>
  <c r="J175" i="60"/>
  <c r="I175" i="60"/>
  <c r="H175" i="60"/>
  <c r="G175" i="60"/>
  <c r="F175" i="60"/>
  <c r="B175" i="60"/>
  <c r="A175" i="60"/>
  <c r="T174" i="60"/>
  <c r="S174" i="60"/>
  <c r="R174" i="60"/>
  <c r="Q174" i="60"/>
  <c r="P174" i="60"/>
  <c r="O174" i="60"/>
  <c r="N174" i="60"/>
  <c r="M174" i="60"/>
  <c r="L174" i="60"/>
  <c r="K174" i="60"/>
  <c r="J174" i="60"/>
  <c r="I174" i="60"/>
  <c r="H174" i="60"/>
  <c r="G174" i="60"/>
  <c r="F174" i="60"/>
  <c r="B174" i="60"/>
  <c r="A174" i="60"/>
  <c r="T173" i="60"/>
  <c r="S173" i="60"/>
  <c r="R173" i="60"/>
  <c r="Q173" i="60"/>
  <c r="P173" i="60"/>
  <c r="O173" i="60"/>
  <c r="N173" i="60"/>
  <c r="M173" i="60"/>
  <c r="L173" i="60"/>
  <c r="K173" i="60"/>
  <c r="J173" i="60"/>
  <c r="I173" i="60"/>
  <c r="H173" i="60"/>
  <c r="G173" i="60"/>
  <c r="F173" i="60"/>
  <c r="B173" i="60"/>
  <c r="A173" i="60"/>
  <c r="Y173" i="60" s="1"/>
  <c r="T172" i="60"/>
  <c r="S172" i="60"/>
  <c r="R172" i="60"/>
  <c r="Q172" i="60"/>
  <c r="P172" i="60"/>
  <c r="O172" i="60"/>
  <c r="N172" i="60"/>
  <c r="M172" i="60"/>
  <c r="L172" i="60"/>
  <c r="K172" i="60"/>
  <c r="J172" i="60"/>
  <c r="I172" i="60"/>
  <c r="H172" i="60"/>
  <c r="G172" i="60"/>
  <c r="F172" i="60"/>
  <c r="B172" i="60"/>
  <c r="A172" i="60"/>
  <c r="Y172" i="60" s="1"/>
  <c r="T171" i="60"/>
  <c r="S171" i="60"/>
  <c r="R171" i="60"/>
  <c r="Q171" i="60"/>
  <c r="P171" i="60"/>
  <c r="O171" i="60"/>
  <c r="N171" i="60"/>
  <c r="M171" i="60"/>
  <c r="L171" i="60"/>
  <c r="K171" i="60"/>
  <c r="J171" i="60"/>
  <c r="I171" i="60"/>
  <c r="H171" i="60"/>
  <c r="G171" i="60"/>
  <c r="F171" i="60"/>
  <c r="B171" i="60"/>
  <c r="A171" i="60"/>
  <c r="Y171" i="60" s="1"/>
  <c r="T170" i="60"/>
  <c r="S170" i="60"/>
  <c r="R170" i="60"/>
  <c r="Q170" i="60"/>
  <c r="P170" i="60"/>
  <c r="O170" i="60"/>
  <c r="N170" i="60"/>
  <c r="M170" i="60"/>
  <c r="L170" i="60"/>
  <c r="K170" i="60"/>
  <c r="J170" i="60"/>
  <c r="I170" i="60"/>
  <c r="H170" i="60"/>
  <c r="G170" i="60"/>
  <c r="F170" i="60"/>
  <c r="B170" i="60"/>
  <c r="A170" i="60"/>
  <c r="Y170" i="60" s="1"/>
  <c r="T169" i="60"/>
  <c r="S169" i="60"/>
  <c r="R169" i="60"/>
  <c r="Q169" i="60"/>
  <c r="P169" i="60"/>
  <c r="O169" i="60"/>
  <c r="N169" i="60"/>
  <c r="M169" i="60"/>
  <c r="L169" i="60"/>
  <c r="K169" i="60"/>
  <c r="J169" i="60"/>
  <c r="I169" i="60"/>
  <c r="H169" i="60"/>
  <c r="G169" i="60"/>
  <c r="F169" i="60"/>
  <c r="B169" i="60"/>
  <c r="A169" i="60"/>
  <c r="Y169" i="60" s="1"/>
  <c r="T168" i="60"/>
  <c r="S168" i="60"/>
  <c r="R168" i="60"/>
  <c r="Q168" i="60"/>
  <c r="P168" i="60"/>
  <c r="O168" i="60"/>
  <c r="N168" i="60"/>
  <c r="M168" i="60"/>
  <c r="L168" i="60"/>
  <c r="K168" i="60"/>
  <c r="J168" i="60"/>
  <c r="I168" i="60"/>
  <c r="H168" i="60"/>
  <c r="G168" i="60"/>
  <c r="F168" i="60"/>
  <c r="B168" i="60"/>
  <c r="A168" i="60"/>
  <c r="Y168" i="60" s="1"/>
  <c r="T167" i="60"/>
  <c r="S167" i="60"/>
  <c r="R167" i="60"/>
  <c r="Q167" i="60"/>
  <c r="P167" i="60"/>
  <c r="O167" i="60"/>
  <c r="N167" i="60"/>
  <c r="M167" i="60"/>
  <c r="L167" i="60"/>
  <c r="K167" i="60"/>
  <c r="J167" i="60"/>
  <c r="I167" i="60"/>
  <c r="H167" i="60"/>
  <c r="G167" i="60"/>
  <c r="F167" i="60"/>
  <c r="B167" i="60"/>
  <c r="A167" i="60"/>
  <c r="T166" i="60"/>
  <c r="S166" i="60"/>
  <c r="R166" i="60"/>
  <c r="Q166" i="60"/>
  <c r="P166" i="60"/>
  <c r="O166" i="60"/>
  <c r="N166" i="60"/>
  <c r="M166" i="60"/>
  <c r="L166" i="60"/>
  <c r="K166" i="60"/>
  <c r="J166" i="60"/>
  <c r="I166" i="60"/>
  <c r="H166" i="60"/>
  <c r="G166" i="60"/>
  <c r="F166" i="60"/>
  <c r="B166" i="60"/>
  <c r="A166" i="60"/>
  <c r="Y166" i="60" s="1"/>
  <c r="T165" i="60"/>
  <c r="S165" i="60"/>
  <c r="R165" i="60"/>
  <c r="Q165" i="60"/>
  <c r="P165" i="60"/>
  <c r="O165" i="60"/>
  <c r="N165" i="60"/>
  <c r="M165" i="60"/>
  <c r="L165" i="60"/>
  <c r="K165" i="60"/>
  <c r="J165" i="60"/>
  <c r="I165" i="60"/>
  <c r="H165" i="60"/>
  <c r="G165" i="60"/>
  <c r="F165" i="60"/>
  <c r="B165" i="60"/>
  <c r="A165" i="60"/>
  <c r="T164" i="60"/>
  <c r="S164" i="60"/>
  <c r="R164" i="60"/>
  <c r="Q164" i="60"/>
  <c r="P164" i="60"/>
  <c r="O164" i="60"/>
  <c r="N164" i="60"/>
  <c r="M164" i="60"/>
  <c r="L164" i="60"/>
  <c r="K164" i="60"/>
  <c r="J164" i="60"/>
  <c r="I164" i="60"/>
  <c r="H164" i="60"/>
  <c r="G164" i="60"/>
  <c r="F164" i="60"/>
  <c r="B164" i="60"/>
  <c r="A164" i="60"/>
  <c r="Y164" i="60" s="1"/>
  <c r="T163" i="60"/>
  <c r="S163" i="60"/>
  <c r="R163" i="60"/>
  <c r="Q163" i="60"/>
  <c r="P163" i="60"/>
  <c r="O163" i="60"/>
  <c r="N163" i="60"/>
  <c r="M163" i="60"/>
  <c r="L163" i="60"/>
  <c r="K163" i="60"/>
  <c r="J163" i="60"/>
  <c r="I163" i="60"/>
  <c r="H163" i="60"/>
  <c r="G163" i="60"/>
  <c r="F163" i="60"/>
  <c r="B163" i="60"/>
  <c r="A163" i="60"/>
  <c r="T162" i="60"/>
  <c r="S162" i="60"/>
  <c r="R162" i="60"/>
  <c r="Q162" i="60"/>
  <c r="P162" i="60"/>
  <c r="O162" i="60"/>
  <c r="N162" i="60"/>
  <c r="M162" i="60"/>
  <c r="L162" i="60"/>
  <c r="K162" i="60"/>
  <c r="J162" i="60"/>
  <c r="I162" i="60"/>
  <c r="H162" i="60"/>
  <c r="G162" i="60"/>
  <c r="F162" i="60"/>
  <c r="B162" i="60"/>
  <c r="A162" i="60"/>
  <c r="Y162" i="60" s="1"/>
  <c r="T161" i="60"/>
  <c r="S161" i="60"/>
  <c r="R161" i="60"/>
  <c r="Q161" i="60"/>
  <c r="P161" i="60"/>
  <c r="O161" i="60"/>
  <c r="N161" i="60"/>
  <c r="M161" i="60"/>
  <c r="L161" i="60"/>
  <c r="K161" i="60"/>
  <c r="J161" i="60"/>
  <c r="I161" i="60"/>
  <c r="H161" i="60"/>
  <c r="G161" i="60"/>
  <c r="F161" i="60"/>
  <c r="B161" i="60"/>
  <c r="A161" i="60"/>
  <c r="T160" i="60"/>
  <c r="S160" i="60"/>
  <c r="R160" i="60"/>
  <c r="Q160" i="60"/>
  <c r="P160" i="60"/>
  <c r="O160" i="60"/>
  <c r="N160" i="60"/>
  <c r="M160" i="60"/>
  <c r="L160" i="60"/>
  <c r="K160" i="60"/>
  <c r="J160" i="60"/>
  <c r="I160" i="60"/>
  <c r="H160" i="60"/>
  <c r="G160" i="60"/>
  <c r="F160" i="60"/>
  <c r="B160" i="60"/>
  <c r="A160" i="60"/>
  <c r="Y160" i="60" s="1"/>
  <c r="T159" i="60"/>
  <c r="S159" i="60"/>
  <c r="R159" i="60"/>
  <c r="Q159" i="60"/>
  <c r="P159" i="60"/>
  <c r="O159" i="60"/>
  <c r="N159" i="60"/>
  <c r="M159" i="60"/>
  <c r="L159" i="60"/>
  <c r="K159" i="60"/>
  <c r="J159" i="60"/>
  <c r="I159" i="60"/>
  <c r="H159" i="60"/>
  <c r="G159" i="60"/>
  <c r="F159" i="60"/>
  <c r="B159" i="60"/>
  <c r="A159" i="60"/>
  <c r="W159" i="60" s="1"/>
  <c r="T158" i="60"/>
  <c r="S158" i="60"/>
  <c r="R158" i="60"/>
  <c r="Q158" i="60"/>
  <c r="P158" i="60"/>
  <c r="O158" i="60"/>
  <c r="N158" i="60"/>
  <c r="M158" i="60"/>
  <c r="L158" i="60"/>
  <c r="K158" i="60"/>
  <c r="J158" i="60"/>
  <c r="I158" i="60"/>
  <c r="H158" i="60"/>
  <c r="G158" i="60"/>
  <c r="F158" i="60"/>
  <c r="B158" i="60"/>
  <c r="A158" i="60"/>
  <c r="T157" i="60"/>
  <c r="S157" i="60"/>
  <c r="R157" i="60"/>
  <c r="Q157" i="60"/>
  <c r="P157" i="60"/>
  <c r="O157" i="60"/>
  <c r="N157" i="60"/>
  <c r="M157" i="60"/>
  <c r="L157" i="60"/>
  <c r="K157" i="60"/>
  <c r="J157" i="60"/>
  <c r="I157" i="60"/>
  <c r="H157" i="60"/>
  <c r="G157" i="60"/>
  <c r="F157" i="60"/>
  <c r="B157" i="60"/>
  <c r="A157" i="60"/>
  <c r="W157" i="60" s="1"/>
  <c r="T156" i="60"/>
  <c r="S156" i="60"/>
  <c r="R156" i="60"/>
  <c r="Q156" i="60"/>
  <c r="P156" i="60"/>
  <c r="O156" i="60"/>
  <c r="N156" i="60"/>
  <c r="M156" i="60"/>
  <c r="L156" i="60"/>
  <c r="K156" i="60"/>
  <c r="J156" i="60"/>
  <c r="I156" i="60"/>
  <c r="H156" i="60"/>
  <c r="G156" i="60"/>
  <c r="F156" i="60"/>
  <c r="B156" i="60"/>
  <c r="A156" i="60"/>
  <c r="Y156" i="60" s="1"/>
  <c r="T155" i="60"/>
  <c r="S155" i="60"/>
  <c r="R155" i="60"/>
  <c r="Q155" i="60"/>
  <c r="P155" i="60"/>
  <c r="O155" i="60"/>
  <c r="N155" i="60"/>
  <c r="M155" i="60"/>
  <c r="L155" i="60"/>
  <c r="K155" i="60"/>
  <c r="J155" i="60"/>
  <c r="I155" i="60"/>
  <c r="H155" i="60"/>
  <c r="G155" i="60"/>
  <c r="F155" i="60"/>
  <c r="B155" i="60"/>
  <c r="A155" i="60"/>
  <c r="Y155" i="60" s="1"/>
  <c r="T154" i="60"/>
  <c r="S154" i="60"/>
  <c r="R154" i="60"/>
  <c r="Q154" i="60"/>
  <c r="P154" i="60"/>
  <c r="O154" i="60"/>
  <c r="N154" i="60"/>
  <c r="M154" i="60"/>
  <c r="L154" i="60"/>
  <c r="K154" i="60"/>
  <c r="J154" i="60"/>
  <c r="I154" i="60"/>
  <c r="H154" i="60"/>
  <c r="G154" i="60"/>
  <c r="F154" i="60"/>
  <c r="B154" i="60"/>
  <c r="A154" i="60"/>
  <c r="Y154" i="60" s="1"/>
  <c r="T153" i="60"/>
  <c r="S153" i="60"/>
  <c r="R153" i="60"/>
  <c r="Q153" i="60"/>
  <c r="P153" i="60"/>
  <c r="O153" i="60"/>
  <c r="N153" i="60"/>
  <c r="M153" i="60"/>
  <c r="L153" i="60"/>
  <c r="K153" i="60"/>
  <c r="J153" i="60"/>
  <c r="I153" i="60"/>
  <c r="H153" i="60"/>
  <c r="G153" i="60"/>
  <c r="F153" i="60"/>
  <c r="B153" i="60"/>
  <c r="A153" i="60"/>
  <c r="Y153" i="60" s="1"/>
  <c r="T152" i="60"/>
  <c r="S152" i="60"/>
  <c r="R152" i="60"/>
  <c r="Q152" i="60"/>
  <c r="P152" i="60"/>
  <c r="O152" i="60"/>
  <c r="N152" i="60"/>
  <c r="M152" i="60"/>
  <c r="L152" i="60"/>
  <c r="K152" i="60"/>
  <c r="J152" i="60"/>
  <c r="I152" i="60"/>
  <c r="H152" i="60"/>
  <c r="G152" i="60"/>
  <c r="F152" i="60"/>
  <c r="B152" i="60"/>
  <c r="A152" i="60"/>
  <c r="Y152" i="60" s="1"/>
  <c r="T151" i="60"/>
  <c r="S151" i="60"/>
  <c r="R151" i="60"/>
  <c r="Q151" i="60"/>
  <c r="P151" i="60"/>
  <c r="O151" i="60"/>
  <c r="N151" i="60"/>
  <c r="M151" i="60"/>
  <c r="L151" i="60"/>
  <c r="K151" i="60"/>
  <c r="J151" i="60"/>
  <c r="I151" i="60"/>
  <c r="H151" i="60"/>
  <c r="G151" i="60"/>
  <c r="F151" i="60"/>
  <c r="B151" i="60"/>
  <c r="A151" i="60"/>
  <c r="Y151" i="60" s="1"/>
  <c r="T150" i="60"/>
  <c r="S150" i="60"/>
  <c r="R150" i="60"/>
  <c r="Q150" i="60"/>
  <c r="P150" i="60"/>
  <c r="O150" i="60"/>
  <c r="N150" i="60"/>
  <c r="M150" i="60"/>
  <c r="L150" i="60"/>
  <c r="K150" i="60"/>
  <c r="J150" i="60"/>
  <c r="I150" i="60"/>
  <c r="H150" i="60"/>
  <c r="G150" i="60"/>
  <c r="F150" i="60"/>
  <c r="B150" i="60"/>
  <c r="A150" i="60"/>
  <c r="Y150" i="60" s="1"/>
  <c r="T149" i="60"/>
  <c r="S149" i="60"/>
  <c r="R149" i="60"/>
  <c r="Q149" i="60"/>
  <c r="P149" i="60"/>
  <c r="O149" i="60"/>
  <c r="N149" i="60"/>
  <c r="M149" i="60"/>
  <c r="L149" i="60"/>
  <c r="K149" i="60"/>
  <c r="J149" i="60"/>
  <c r="I149" i="60"/>
  <c r="H149" i="60"/>
  <c r="G149" i="60"/>
  <c r="F149" i="60"/>
  <c r="B149" i="60"/>
  <c r="A149" i="60"/>
  <c r="Y149" i="60" s="1"/>
  <c r="T148" i="60"/>
  <c r="S148" i="60"/>
  <c r="R148" i="60"/>
  <c r="Q148" i="60"/>
  <c r="P148" i="60"/>
  <c r="O148" i="60"/>
  <c r="N148" i="60"/>
  <c r="M148" i="60"/>
  <c r="L148" i="60"/>
  <c r="K148" i="60"/>
  <c r="J148" i="60"/>
  <c r="I148" i="60"/>
  <c r="H148" i="60"/>
  <c r="G148" i="60"/>
  <c r="F148" i="60"/>
  <c r="B148" i="60"/>
  <c r="A148" i="60"/>
  <c r="Y148" i="60" s="1"/>
  <c r="T147" i="60"/>
  <c r="S147" i="60"/>
  <c r="R147" i="60"/>
  <c r="Q147" i="60"/>
  <c r="P147" i="60"/>
  <c r="O147" i="60"/>
  <c r="N147" i="60"/>
  <c r="M147" i="60"/>
  <c r="L147" i="60"/>
  <c r="K147" i="60"/>
  <c r="J147" i="60"/>
  <c r="I147" i="60"/>
  <c r="H147" i="60"/>
  <c r="G147" i="60"/>
  <c r="F147" i="60"/>
  <c r="B147" i="60"/>
  <c r="A147" i="60"/>
  <c r="Y147" i="60" s="1"/>
  <c r="T146" i="60"/>
  <c r="S146" i="60"/>
  <c r="R146" i="60"/>
  <c r="Q146" i="60"/>
  <c r="P146" i="60"/>
  <c r="O146" i="60"/>
  <c r="N146" i="60"/>
  <c r="M146" i="60"/>
  <c r="L146" i="60"/>
  <c r="K146" i="60"/>
  <c r="J146" i="60"/>
  <c r="I146" i="60"/>
  <c r="H146" i="60"/>
  <c r="G146" i="60"/>
  <c r="F146" i="60"/>
  <c r="B146" i="60"/>
  <c r="A146" i="60"/>
  <c r="Y146" i="60" s="1"/>
  <c r="T145" i="60"/>
  <c r="S145" i="60"/>
  <c r="R145" i="60"/>
  <c r="Q145" i="60"/>
  <c r="P145" i="60"/>
  <c r="O145" i="60"/>
  <c r="N145" i="60"/>
  <c r="M145" i="60"/>
  <c r="L145" i="60"/>
  <c r="K145" i="60"/>
  <c r="J145" i="60"/>
  <c r="I145" i="60"/>
  <c r="H145" i="60"/>
  <c r="G145" i="60"/>
  <c r="F145" i="60"/>
  <c r="B145" i="60"/>
  <c r="A145" i="60"/>
  <c r="Y145" i="60" s="1"/>
  <c r="T144" i="60"/>
  <c r="S144" i="60"/>
  <c r="R144" i="60"/>
  <c r="Q144" i="60"/>
  <c r="P144" i="60"/>
  <c r="O144" i="60"/>
  <c r="N144" i="60"/>
  <c r="M144" i="60"/>
  <c r="L144" i="60"/>
  <c r="K144" i="60"/>
  <c r="J144" i="60"/>
  <c r="I144" i="60"/>
  <c r="H144" i="60"/>
  <c r="G144" i="60"/>
  <c r="F144" i="60"/>
  <c r="B144" i="60"/>
  <c r="A144" i="60"/>
  <c r="Y144" i="60" s="1"/>
  <c r="T143" i="60"/>
  <c r="S143" i="60"/>
  <c r="R143" i="60"/>
  <c r="Q143" i="60"/>
  <c r="P143" i="60"/>
  <c r="O143" i="60"/>
  <c r="N143" i="60"/>
  <c r="M143" i="60"/>
  <c r="L143" i="60"/>
  <c r="K143" i="60"/>
  <c r="J143" i="60"/>
  <c r="I143" i="60"/>
  <c r="H143" i="60"/>
  <c r="G143" i="60"/>
  <c r="F143" i="60"/>
  <c r="B143" i="60"/>
  <c r="A143" i="60"/>
  <c r="Y143" i="60" s="1"/>
  <c r="T142" i="60"/>
  <c r="S142" i="60"/>
  <c r="R142" i="60"/>
  <c r="Q142" i="60"/>
  <c r="P142" i="60"/>
  <c r="O142" i="60"/>
  <c r="N142" i="60"/>
  <c r="M142" i="60"/>
  <c r="L142" i="60"/>
  <c r="K142" i="60"/>
  <c r="J142" i="60"/>
  <c r="I142" i="60"/>
  <c r="H142" i="60"/>
  <c r="G142" i="60"/>
  <c r="F142" i="60"/>
  <c r="B142" i="60"/>
  <c r="A142" i="60"/>
  <c r="Y142" i="60" s="1"/>
  <c r="T141" i="60"/>
  <c r="S141" i="60"/>
  <c r="R141" i="60"/>
  <c r="Q141" i="60"/>
  <c r="P141" i="60"/>
  <c r="O141" i="60"/>
  <c r="N141" i="60"/>
  <c r="M141" i="60"/>
  <c r="L141" i="60"/>
  <c r="K141" i="60"/>
  <c r="J141" i="60"/>
  <c r="I141" i="60"/>
  <c r="H141" i="60"/>
  <c r="G141" i="60"/>
  <c r="F141" i="60"/>
  <c r="B141" i="60"/>
  <c r="A141" i="60"/>
  <c r="Y141" i="60" s="1"/>
  <c r="T140" i="60"/>
  <c r="S140" i="60"/>
  <c r="R140" i="60"/>
  <c r="Q140" i="60"/>
  <c r="P140" i="60"/>
  <c r="O140" i="60"/>
  <c r="N140" i="60"/>
  <c r="M140" i="60"/>
  <c r="L140" i="60"/>
  <c r="K140" i="60"/>
  <c r="J140" i="60"/>
  <c r="I140" i="60"/>
  <c r="H140" i="60"/>
  <c r="G140" i="60"/>
  <c r="F140" i="60"/>
  <c r="B140" i="60"/>
  <c r="A140" i="60"/>
  <c r="Y140" i="60" s="1"/>
  <c r="T139" i="60"/>
  <c r="S139" i="60"/>
  <c r="R139" i="60"/>
  <c r="Q139" i="60"/>
  <c r="P139" i="60"/>
  <c r="O139" i="60"/>
  <c r="N139" i="60"/>
  <c r="M139" i="60"/>
  <c r="L139" i="60"/>
  <c r="K139" i="60"/>
  <c r="J139" i="60"/>
  <c r="I139" i="60"/>
  <c r="H139" i="60"/>
  <c r="G139" i="60"/>
  <c r="F139" i="60"/>
  <c r="B139" i="60"/>
  <c r="A139" i="60"/>
  <c r="Y139" i="60" s="1"/>
  <c r="T138" i="60"/>
  <c r="S138" i="60"/>
  <c r="R138" i="60"/>
  <c r="Q138" i="60"/>
  <c r="P138" i="60"/>
  <c r="O138" i="60"/>
  <c r="N138" i="60"/>
  <c r="M138" i="60"/>
  <c r="L138" i="60"/>
  <c r="K138" i="60"/>
  <c r="J138" i="60"/>
  <c r="I138" i="60"/>
  <c r="H138" i="60"/>
  <c r="G138" i="60"/>
  <c r="F138" i="60"/>
  <c r="B138" i="60"/>
  <c r="A138" i="60"/>
  <c r="Y138" i="60" s="1"/>
  <c r="T137" i="60"/>
  <c r="S137" i="60"/>
  <c r="R137" i="60"/>
  <c r="Q137" i="60"/>
  <c r="P137" i="60"/>
  <c r="O137" i="60"/>
  <c r="N137" i="60"/>
  <c r="M137" i="60"/>
  <c r="L137" i="60"/>
  <c r="K137" i="60"/>
  <c r="J137" i="60"/>
  <c r="I137" i="60"/>
  <c r="H137" i="60"/>
  <c r="G137" i="60"/>
  <c r="F137" i="60"/>
  <c r="B137" i="60"/>
  <c r="A137" i="60"/>
  <c r="Y137" i="60" s="1"/>
  <c r="T136" i="60"/>
  <c r="S136" i="60"/>
  <c r="R136" i="60"/>
  <c r="Q136" i="60"/>
  <c r="P136" i="60"/>
  <c r="O136" i="60"/>
  <c r="N136" i="60"/>
  <c r="M136" i="60"/>
  <c r="L136" i="60"/>
  <c r="K136" i="60"/>
  <c r="J136" i="60"/>
  <c r="I136" i="60"/>
  <c r="H136" i="60"/>
  <c r="G136" i="60"/>
  <c r="F136" i="60"/>
  <c r="B136" i="60"/>
  <c r="A136" i="60"/>
  <c r="Y136" i="60" s="1"/>
  <c r="T135" i="60"/>
  <c r="S135" i="60"/>
  <c r="R135" i="60"/>
  <c r="Q135" i="60"/>
  <c r="P135" i="60"/>
  <c r="O135" i="60"/>
  <c r="N135" i="60"/>
  <c r="M135" i="60"/>
  <c r="L135" i="60"/>
  <c r="K135" i="60"/>
  <c r="J135" i="60"/>
  <c r="I135" i="60"/>
  <c r="H135" i="60"/>
  <c r="G135" i="60"/>
  <c r="F135" i="60"/>
  <c r="B135" i="60"/>
  <c r="A135" i="60"/>
  <c r="Y135" i="60" s="1"/>
  <c r="T134" i="60"/>
  <c r="S134" i="60"/>
  <c r="R134" i="60"/>
  <c r="Q134" i="60"/>
  <c r="P134" i="60"/>
  <c r="O134" i="60"/>
  <c r="N134" i="60"/>
  <c r="M134" i="60"/>
  <c r="L134" i="60"/>
  <c r="K134" i="60"/>
  <c r="J134" i="60"/>
  <c r="I134" i="60"/>
  <c r="H134" i="60"/>
  <c r="G134" i="60"/>
  <c r="F134" i="60"/>
  <c r="B134" i="60"/>
  <c r="A134" i="60"/>
  <c r="Y134" i="60" s="1"/>
  <c r="T133" i="60"/>
  <c r="S133" i="60"/>
  <c r="R133" i="60"/>
  <c r="Q133" i="60"/>
  <c r="P133" i="60"/>
  <c r="O133" i="60"/>
  <c r="N133" i="60"/>
  <c r="M133" i="60"/>
  <c r="L133" i="60"/>
  <c r="K133" i="60"/>
  <c r="J133" i="60"/>
  <c r="I133" i="60"/>
  <c r="H133" i="60"/>
  <c r="G133" i="60"/>
  <c r="F133" i="60"/>
  <c r="B133" i="60"/>
  <c r="A133" i="60"/>
  <c r="Y133" i="60" s="1"/>
  <c r="T132" i="60"/>
  <c r="S132" i="60"/>
  <c r="R132" i="60"/>
  <c r="Q132" i="60"/>
  <c r="P132" i="60"/>
  <c r="O132" i="60"/>
  <c r="N132" i="60"/>
  <c r="M132" i="60"/>
  <c r="L132" i="60"/>
  <c r="K132" i="60"/>
  <c r="J132" i="60"/>
  <c r="I132" i="60"/>
  <c r="H132" i="60"/>
  <c r="G132" i="60"/>
  <c r="F132" i="60"/>
  <c r="B132" i="60"/>
  <c r="A132" i="60"/>
  <c r="Y132" i="60" s="1"/>
  <c r="T131" i="60"/>
  <c r="S131" i="60"/>
  <c r="R131" i="60"/>
  <c r="Q131" i="60"/>
  <c r="P131" i="60"/>
  <c r="O131" i="60"/>
  <c r="N131" i="60"/>
  <c r="M131" i="60"/>
  <c r="L131" i="60"/>
  <c r="K131" i="60"/>
  <c r="J131" i="60"/>
  <c r="I131" i="60"/>
  <c r="H131" i="60"/>
  <c r="G131" i="60"/>
  <c r="F131" i="60"/>
  <c r="B131" i="60"/>
  <c r="A131" i="60"/>
  <c r="Y131" i="60" s="1"/>
  <c r="T130" i="60"/>
  <c r="S130" i="60"/>
  <c r="R130" i="60"/>
  <c r="Q130" i="60"/>
  <c r="P130" i="60"/>
  <c r="O130" i="60"/>
  <c r="N130" i="60"/>
  <c r="M130" i="60"/>
  <c r="L130" i="60"/>
  <c r="K130" i="60"/>
  <c r="J130" i="60"/>
  <c r="I130" i="60"/>
  <c r="H130" i="60"/>
  <c r="G130" i="60"/>
  <c r="F130" i="60"/>
  <c r="B130" i="60"/>
  <c r="A130" i="60"/>
  <c r="Y130" i="60" s="1"/>
  <c r="T129" i="60"/>
  <c r="S129" i="60"/>
  <c r="R129" i="60"/>
  <c r="Q129" i="60"/>
  <c r="P129" i="60"/>
  <c r="O129" i="60"/>
  <c r="N129" i="60"/>
  <c r="M129" i="60"/>
  <c r="L129" i="60"/>
  <c r="K129" i="60"/>
  <c r="J129" i="60"/>
  <c r="I129" i="60"/>
  <c r="H129" i="60"/>
  <c r="G129" i="60"/>
  <c r="F129" i="60"/>
  <c r="B129" i="60"/>
  <c r="A129" i="60"/>
  <c r="Y129" i="60" s="1"/>
  <c r="T128" i="60"/>
  <c r="S128" i="60"/>
  <c r="R128" i="60"/>
  <c r="Q128" i="60"/>
  <c r="P128" i="60"/>
  <c r="O128" i="60"/>
  <c r="N128" i="60"/>
  <c r="M128" i="60"/>
  <c r="L128" i="60"/>
  <c r="K128" i="60"/>
  <c r="J128" i="60"/>
  <c r="I128" i="60"/>
  <c r="H128" i="60"/>
  <c r="G128" i="60"/>
  <c r="F128" i="60"/>
  <c r="B128" i="60"/>
  <c r="A128" i="60"/>
  <c r="Y128" i="60" s="1"/>
  <c r="T127" i="60"/>
  <c r="S127" i="60"/>
  <c r="R127" i="60"/>
  <c r="Q127" i="60"/>
  <c r="P127" i="60"/>
  <c r="O127" i="60"/>
  <c r="N127" i="60"/>
  <c r="M127" i="60"/>
  <c r="L127" i="60"/>
  <c r="K127" i="60"/>
  <c r="J127" i="60"/>
  <c r="I127" i="60"/>
  <c r="H127" i="60"/>
  <c r="G127" i="60"/>
  <c r="F127" i="60"/>
  <c r="B127" i="60"/>
  <c r="A127" i="60"/>
  <c r="T126" i="60"/>
  <c r="S126" i="60"/>
  <c r="R126" i="60"/>
  <c r="Q126" i="60"/>
  <c r="P126" i="60"/>
  <c r="O126" i="60"/>
  <c r="N126" i="60"/>
  <c r="M126" i="60"/>
  <c r="L126" i="60"/>
  <c r="K126" i="60"/>
  <c r="J126" i="60"/>
  <c r="I126" i="60"/>
  <c r="H126" i="60"/>
  <c r="G126" i="60"/>
  <c r="F126" i="60"/>
  <c r="B126" i="60"/>
  <c r="A126" i="60"/>
  <c r="Y126" i="60" s="1"/>
  <c r="T125" i="60"/>
  <c r="S125" i="60"/>
  <c r="R125" i="60"/>
  <c r="Q125" i="60"/>
  <c r="P125" i="60"/>
  <c r="O125" i="60"/>
  <c r="N125" i="60"/>
  <c r="M125" i="60"/>
  <c r="L125" i="60"/>
  <c r="K125" i="60"/>
  <c r="J125" i="60"/>
  <c r="I125" i="60"/>
  <c r="H125" i="60"/>
  <c r="G125" i="60"/>
  <c r="F125" i="60"/>
  <c r="B125" i="60"/>
  <c r="A125" i="60"/>
  <c r="V125" i="60" s="1"/>
  <c r="T124" i="60"/>
  <c r="S124" i="60"/>
  <c r="R124" i="60"/>
  <c r="Q124" i="60"/>
  <c r="P124" i="60"/>
  <c r="O124" i="60"/>
  <c r="N124" i="60"/>
  <c r="M124" i="60"/>
  <c r="L124" i="60"/>
  <c r="K124" i="60"/>
  <c r="J124" i="60"/>
  <c r="I124" i="60"/>
  <c r="H124" i="60"/>
  <c r="G124" i="60"/>
  <c r="F124" i="60"/>
  <c r="B124" i="60"/>
  <c r="A124" i="60"/>
  <c r="Y124" i="60" s="1"/>
  <c r="T123" i="60"/>
  <c r="S123" i="60"/>
  <c r="R123" i="60"/>
  <c r="Q123" i="60"/>
  <c r="P123" i="60"/>
  <c r="O123" i="60"/>
  <c r="N123" i="60"/>
  <c r="M123" i="60"/>
  <c r="L123" i="60"/>
  <c r="K123" i="60"/>
  <c r="J123" i="60"/>
  <c r="I123" i="60"/>
  <c r="H123" i="60"/>
  <c r="G123" i="60"/>
  <c r="F123" i="60"/>
  <c r="B123" i="60"/>
  <c r="A123" i="60"/>
  <c r="Y123" i="60" s="1"/>
  <c r="T122" i="60"/>
  <c r="S122" i="60"/>
  <c r="R122" i="60"/>
  <c r="Q122" i="60"/>
  <c r="P122" i="60"/>
  <c r="O122" i="60"/>
  <c r="N122" i="60"/>
  <c r="M122" i="60"/>
  <c r="L122" i="60"/>
  <c r="K122" i="60"/>
  <c r="J122" i="60"/>
  <c r="I122" i="60"/>
  <c r="H122" i="60"/>
  <c r="G122" i="60"/>
  <c r="F122" i="60"/>
  <c r="B122" i="60"/>
  <c r="A122" i="60"/>
  <c r="Y122" i="60" s="1"/>
  <c r="T121" i="60"/>
  <c r="S121" i="60"/>
  <c r="R121" i="60"/>
  <c r="Q121" i="60"/>
  <c r="P121" i="60"/>
  <c r="O121" i="60"/>
  <c r="N121" i="60"/>
  <c r="M121" i="60"/>
  <c r="L121" i="60"/>
  <c r="K121" i="60"/>
  <c r="J121" i="60"/>
  <c r="I121" i="60"/>
  <c r="H121" i="60"/>
  <c r="G121" i="60"/>
  <c r="F121" i="60"/>
  <c r="B121" i="60"/>
  <c r="A121" i="60"/>
  <c r="Z121" i="60" s="1"/>
  <c r="T120" i="60"/>
  <c r="S120" i="60"/>
  <c r="R120" i="60"/>
  <c r="Q120" i="60"/>
  <c r="P120" i="60"/>
  <c r="O120" i="60"/>
  <c r="N120" i="60"/>
  <c r="M120" i="60"/>
  <c r="L120" i="60"/>
  <c r="K120" i="60"/>
  <c r="J120" i="60"/>
  <c r="I120" i="60"/>
  <c r="H120" i="60"/>
  <c r="G120" i="60"/>
  <c r="F120" i="60"/>
  <c r="B120" i="60"/>
  <c r="A120" i="60"/>
  <c r="Y120" i="60" s="1"/>
  <c r="T119" i="60"/>
  <c r="S119" i="60"/>
  <c r="R119" i="60"/>
  <c r="Q119" i="60"/>
  <c r="P119" i="60"/>
  <c r="O119" i="60"/>
  <c r="N119" i="60"/>
  <c r="M119" i="60"/>
  <c r="L119" i="60"/>
  <c r="K119" i="60"/>
  <c r="J119" i="60"/>
  <c r="I119" i="60"/>
  <c r="H119" i="60"/>
  <c r="G119" i="60"/>
  <c r="F119" i="60"/>
  <c r="B119" i="60"/>
  <c r="A119" i="60"/>
  <c r="Y119" i="60" s="1"/>
  <c r="T118" i="60"/>
  <c r="S118" i="60"/>
  <c r="R118" i="60"/>
  <c r="Q118" i="60"/>
  <c r="P118" i="60"/>
  <c r="O118" i="60"/>
  <c r="N118" i="60"/>
  <c r="M118" i="60"/>
  <c r="L118" i="60"/>
  <c r="K118" i="60"/>
  <c r="J118" i="60"/>
  <c r="I118" i="60"/>
  <c r="H118" i="60"/>
  <c r="G118" i="60"/>
  <c r="F118" i="60"/>
  <c r="B118" i="60"/>
  <c r="A118" i="60"/>
  <c r="Y118" i="60" s="1"/>
  <c r="T117" i="60"/>
  <c r="S117" i="60"/>
  <c r="R117" i="60"/>
  <c r="Q117" i="60"/>
  <c r="P117" i="60"/>
  <c r="O117" i="60"/>
  <c r="N117" i="60"/>
  <c r="M117" i="60"/>
  <c r="L117" i="60"/>
  <c r="K117" i="60"/>
  <c r="J117" i="60"/>
  <c r="I117" i="60"/>
  <c r="H117" i="60"/>
  <c r="G117" i="60"/>
  <c r="F117" i="60"/>
  <c r="B117" i="60"/>
  <c r="A117" i="60"/>
  <c r="Y117" i="60" s="1"/>
  <c r="T116" i="60"/>
  <c r="S116" i="60"/>
  <c r="R116" i="60"/>
  <c r="Q116" i="60"/>
  <c r="P116" i="60"/>
  <c r="O116" i="60"/>
  <c r="N116" i="60"/>
  <c r="M116" i="60"/>
  <c r="L116" i="60"/>
  <c r="K116" i="60"/>
  <c r="J116" i="60"/>
  <c r="I116" i="60"/>
  <c r="H116" i="60"/>
  <c r="G116" i="60"/>
  <c r="F116" i="60"/>
  <c r="B116" i="60"/>
  <c r="A116" i="60"/>
  <c r="Y116" i="60" s="1"/>
  <c r="T115" i="60"/>
  <c r="S115" i="60"/>
  <c r="R115" i="60"/>
  <c r="Q115" i="60"/>
  <c r="P115" i="60"/>
  <c r="O115" i="60"/>
  <c r="N115" i="60"/>
  <c r="M115" i="60"/>
  <c r="L115" i="60"/>
  <c r="K115" i="60"/>
  <c r="J115" i="60"/>
  <c r="I115" i="60"/>
  <c r="H115" i="60"/>
  <c r="G115" i="60"/>
  <c r="F115" i="60"/>
  <c r="B115" i="60"/>
  <c r="A115" i="60"/>
  <c r="Y115" i="60" s="1"/>
  <c r="T114" i="60"/>
  <c r="S114" i="60"/>
  <c r="R114" i="60"/>
  <c r="Q114" i="60"/>
  <c r="P114" i="60"/>
  <c r="O114" i="60"/>
  <c r="N114" i="60"/>
  <c r="M114" i="60"/>
  <c r="L114" i="60"/>
  <c r="K114" i="60"/>
  <c r="J114" i="60"/>
  <c r="I114" i="60"/>
  <c r="H114" i="60"/>
  <c r="G114" i="60"/>
  <c r="F114" i="60"/>
  <c r="B114" i="60"/>
  <c r="A114" i="60"/>
  <c r="Y114" i="60" s="1"/>
  <c r="T113" i="60"/>
  <c r="S113" i="60"/>
  <c r="R113" i="60"/>
  <c r="Q113" i="60"/>
  <c r="P113" i="60"/>
  <c r="O113" i="60"/>
  <c r="N113" i="60"/>
  <c r="M113" i="60"/>
  <c r="L113" i="60"/>
  <c r="K113" i="60"/>
  <c r="J113" i="60"/>
  <c r="I113" i="60"/>
  <c r="H113" i="60"/>
  <c r="G113" i="60"/>
  <c r="F113" i="60"/>
  <c r="B113" i="60"/>
  <c r="A113" i="60"/>
  <c r="Y113" i="60" s="1"/>
  <c r="T112" i="60"/>
  <c r="S112" i="60"/>
  <c r="R112" i="60"/>
  <c r="Q112" i="60"/>
  <c r="P112" i="60"/>
  <c r="O112" i="60"/>
  <c r="N112" i="60"/>
  <c r="M112" i="60"/>
  <c r="L112" i="60"/>
  <c r="K112" i="60"/>
  <c r="J112" i="60"/>
  <c r="I112" i="60"/>
  <c r="H112" i="60"/>
  <c r="G112" i="60"/>
  <c r="F112" i="60"/>
  <c r="B112" i="60"/>
  <c r="A112" i="60"/>
  <c r="Y112" i="60" s="1"/>
  <c r="T111" i="60"/>
  <c r="S111" i="60"/>
  <c r="R111" i="60"/>
  <c r="Q111" i="60"/>
  <c r="P111" i="60"/>
  <c r="O111" i="60"/>
  <c r="N111" i="60"/>
  <c r="M111" i="60"/>
  <c r="L111" i="60"/>
  <c r="K111" i="60"/>
  <c r="J111" i="60"/>
  <c r="I111" i="60"/>
  <c r="H111" i="60"/>
  <c r="G111" i="60"/>
  <c r="F111" i="60"/>
  <c r="B111" i="60"/>
  <c r="A111" i="60"/>
  <c r="Y111" i="60" s="1"/>
  <c r="T110" i="60"/>
  <c r="S110" i="60"/>
  <c r="R110" i="60"/>
  <c r="Q110" i="60"/>
  <c r="P110" i="60"/>
  <c r="O110" i="60"/>
  <c r="N110" i="60"/>
  <c r="M110" i="60"/>
  <c r="L110" i="60"/>
  <c r="K110" i="60"/>
  <c r="J110" i="60"/>
  <c r="I110" i="60"/>
  <c r="H110" i="60"/>
  <c r="G110" i="60"/>
  <c r="F110" i="60"/>
  <c r="B110" i="60"/>
  <c r="A110" i="60"/>
  <c r="Y110" i="60" s="1"/>
  <c r="T109" i="60"/>
  <c r="S109" i="60"/>
  <c r="R109" i="60"/>
  <c r="Q109" i="60"/>
  <c r="P109" i="60"/>
  <c r="O109" i="60"/>
  <c r="N109" i="60"/>
  <c r="M109" i="60"/>
  <c r="L109" i="60"/>
  <c r="K109" i="60"/>
  <c r="J109" i="60"/>
  <c r="I109" i="60"/>
  <c r="H109" i="60"/>
  <c r="G109" i="60"/>
  <c r="F109" i="60"/>
  <c r="B109" i="60"/>
  <c r="A109" i="60"/>
  <c r="Y109" i="60" s="1"/>
  <c r="T108" i="60"/>
  <c r="S108" i="60"/>
  <c r="R108" i="60"/>
  <c r="Q108" i="60"/>
  <c r="P108" i="60"/>
  <c r="O108" i="60"/>
  <c r="N108" i="60"/>
  <c r="M108" i="60"/>
  <c r="L108" i="60"/>
  <c r="K108" i="60"/>
  <c r="J108" i="60"/>
  <c r="I108" i="60"/>
  <c r="H108" i="60"/>
  <c r="G108" i="60"/>
  <c r="F108" i="60"/>
  <c r="B108" i="60"/>
  <c r="A108" i="60"/>
  <c r="Y108" i="60" s="1"/>
  <c r="T107" i="60"/>
  <c r="S107" i="60"/>
  <c r="R107" i="60"/>
  <c r="Q107" i="60"/>
  <c r="P107" i="60"/>
  <c r="O107" i="60"/>
  <c r="N107" i="60"/>
  <c r="M107" i="60"/>
  <c r="L107" i="60"/>
  <c r="K107" i="60"/>
  <c r="J107" i="60"/>
  <c r="I107" i="60"/>
  <c r="H107" i="60"/>
  <c r="G107" i="60"/>
  <c r="F107" i="60"/>
  <c r="B107" i="60"/>
  <c r="A107" i="60"/>
  <c r="Y107" i="60" s="1"/>
  <c r="T106" i="60"/>
  <c r="S106" i="60"/>
  <c r="R106" i="60"/>
  <c r="Q106" i="60"/>
  <c r="P106" i="60"/>
  <c r="O106" i="60"/>
  <c r="N106" i="60"/>
  <c r="M106" i="60"/>
  <c r="L106" i="60"/>
  <c r="K106" i="60"/>
  <c r="J106" i="60"/>
  <c r="I106" i="60"/>
  <c r="H106" i="60"/>
  <c r="G106" i="60"/>
  <c r="F106" i="60"/>
  <c r="B106" i="60"/>
  <c r="A106" i="60"/>
  <c r="Y106" i="60" s="1"/>
  <c r="T105" i="60"/>
  <c r="S105" i="60"/>
  <c r="R105" i="60"/>
  <c r="Q105" i="60"/>
  <c r="P105" i="60"/>
  <c r="O105" i="60"/>
  <c r="N105" i="60"/>
  <c r="M105" i="60"/>
  <c r="L105" i="60"/>
  <c r="K105" i="60"/>
  <c r="J105" i="60"/>
  <c r="I105" i="60"/>
  <c r="H105" i="60"/>
  <c r="G105" i="60"/>
  <c r="F105" i="60"/>
  <c r="B105" i="60"/>
  <c r="A105" i="60"/>
  <c r="Y105" i="60" s="1"/>
  <c r="T104" i="60"/>
  <c r="S104" i="60"/>
  <c r="R104" i="60"/>
  <c r="Q104" i="60"/>
  <c r="P104" i="60"/>
  <c r="O104" i="60"/>
  <c r="N104" i="60"/>
  <c r="M104" i="60"/>
  <c r="L104" i="60"/>
  <c r="K104" i="60"/>
  <c r="J104" i="60"/>
  <c r="I104" i="60"/>
  <c r="H104" i="60"/>
  <c r="G104" i="60"/>
  <c r="F104" i="60"/>
  <c r="B104" i="60"/>
  <c r="A104" i="60"/>
  <c r="Y104" i="60" s="1"/>
  <c r="T103" i="60"/>
  <c r="S103" i="60"/>
  <c r="R103" i="60"/>
  <c r="Q103" i="60"/>
  <c r="P103" i="60"/>
  <c r="O103" i="60"/>
  <c r="N103" i="60"/>
  <c r="M103" i="60"/>
  <c r="L103" i="60"/>
  <c r="K103" i="60"/>
  <c r="J103" i="60"/>
  <c r="I103" i="60"/>
  <c r="H103" i="60"/>
  <c r="G103" i="60"/>
  <c r="F103" i="60"/>
  <c r="B103" i="60"/>
  <c r="A103" i="60"/>
  <c r="Y103" i="60" s="1"/>
  <c r="T102" i="60"/>
  <c r="S102" i="60"/>
  <c r="R102" i="60"/>
  <c r="Q102" i="60"/>
  <c r="P102" i="60"/>
  <c r="O102" i="60"/>
  <c r="N102" i="60"/>
  <c r="M102" i="60"/>
  <c r="L102" i="60"/>
  <c r="K102" i="60"/>
  <c r="J102" i="60"/>
  <c r="I102" i="60"/>
  <c r="H102" i="60"/>
  <c r="G102" i="60"/>
  <c r="F102" i="60"/>
  <c r="B102" i="60"/>
  <c r="A102" i="60"/>
  <c r="Y102" i="60" s="1"/>
  <c r="T101" i="60"/>
  <c r="S101" i="60"/>
  <c r="R101" i="60"/>
  <c r="Q101" i="60"/>
  <c r="P101" i="60"/>
  <c r="O101" i="60"/>
  <c r="N101" i="60"/>
  <c r="M101" i="60"/>
  <c r="L101" i="60"/>
  <c r="K101" i="60"/>
  <c r="J101" i="60"/>
  <c r="I101" i="60"/>
  <c r="H101" i="60"/>
  <c r="G101" i="60"/>
  <c r="F101" i="60"/>
  <c r="B101" i="60"/>
  <c r="A101" i="60"/>
  <c r="Y101" i="60" s="1"/>
  <c r="T100" i="60"/>
  <c r="S100" i="60"/>
  <c r="R100" i="60"/>
  <c r="Q100" i="60"/>
  <c r="P100" i="60"/>
  <c r="O100" i="60"/>
  <c r="N100" i="60"/>
  <c r="M100" i="60"/>
  <c r="L100" i="60"/>
  <c r="K100" i="60"/>
  <c r="J100" i="60"/>
  <c r="I100" i="60"/>
  <c r="H100" i="60"/>
  <c r="G100" i="60"/>
  <c r="F100" i="60"/>
  <c r="B100" i="60"/>
  <c r="A100" i="60"/>
  <c r="Y100" i="60" s="1"/>
  <c r="T99" i="60"/>
  <c r="S99" i="60"/>
  <c r="R99" i="60"/>
  <c r="Q99" i="60"/>
  <c r="P99" i="60"/>
  <c r="O99" i="60"/>
  <c r="N99" i="60"/>
  <c r="M99" i="60"/>
  <c r="L99" i="60"/>
  <c r="K99" i="60"/>
  <c r="J99" i="60"/>
  <c r="I99" i="60"/>
  <c r="H99" i="60"/>
  <c r="G99" i="60"/>
  <c r="F99" i="60"/>
  <c r="B99" i="60"/>
  <c r="A99" i="60"/>
  <c r="Y99" i="60" s="1"/>
  <c r="T98" i="60"/>
  <c r="S98" i="60"/>
  <c r="R98" i="60"/>
  <c r="Q98" i="60"/>
  <c r="P98" i="60"/>
  <c r="O98" i="60"/>
  <c r="N98" i="60"/>
  <c r="M98" i="60"/>
  <c r="L98" i="60"/>
  <c r="K98" i="60"/>
  <c r="J98" i="60"/>
  <c r="I98" i="60"/>
  <c r="H98" i="60"/>
  <c r="G98" i="60"/>
  <c r="F98" i="60"/>
  <c r="B98" i="60"/>
  <c r="A98" i="60"/>
  <c r="Y98" i="60" s="1"/>
  <c r="T97" i="60"/>
  <c r="S97" i="60"/>
  <c r="R97" i="60"/>
  <c r="Q97" i="60"/>
  <c r="P97" i="60"/>
  <c r="O97" i="60"/>
  <c r="N97" i="60"/>
  <c r="M97" i="60"/>
  <c r="L97" i="60"/>
  <c r="K97" i="60"/>
  <c r="J97" i="60"/>
  <c r="I97" i="60"/>
  <c r="H97" i="60"/>
  <c r="G97" i="60"/>
  <c r="F97" i="60"/>
  <c r="B97" i="60"/>
  <c r="A97" i="60"/>
  <c r="Y97" i="60" s="1"/>
  <c r="T96" i="60"/>
  <c r="S96" i="60"/>
  <c r="R96" i="60"/>
  <c r="Q96" i="60"/>
  <c r="P96" i="60"/>
  <c r="O96" i="60"/>
  <c r="N96" i="60"/>
  <c r="M96" i="60"/>
  <c r="L96" i="60"/>
  <c r="K96" i="60"/>
  <c r="J96" i="60"/>
  <c r="I96" i="60"/>
  <c r="H96" i="60"/>
  <c r="G96" i="60"/>
  <c r="F96" i="60"/>
  <c r="B96" i="60"/>
  <c r="A96" i="60"/>
  <c r="Y96" i="60" s="1"/>
  <c r="T95" i="60"/>
  <c r="S95" i="60"/>
  <c r="R95" i="60"/>
  <c r="Q95" i="60"/>
  <c r="P95" i="60"/>
  <c r="O95" i="60"/>
  <c r="N95" i="60"/>
  <c r="M95" i="60"/>
  <c r="L95" i="60"/>
  <c r="K95" i="60"/>
  <c r="J95" i="60"/>
  <c r="I95" i="60"/>
  <c r="H95" i="60"/>
  <c r="G95" i="60"/>
  <c r="F95" i="60"/>
  <c r="B95" i="60"/>
  <c r="A95" i="60"/>
  <c r="Y95" i="60" s="1"/>
  <c r="T94" i="60"/>
  <c r="S94" i="60"/>
  <c r="R94" i="60"/>
  <c r="Q94" i="60"/>
  <c r="P94" i="60"/>
  <c r="O94" i="60"/>
  <c r="N94" i="60"/>
  <c r="M94" i="60"/>
  <c r="L94" i="60"/>
  <c r="K94" i="60"/>
  <c r="J94" i="60"/>
  <c r="I94" i="60"/>
  <c r="H94" i="60"/>
  <c r="G94" i="60"/>
  <c r="F94" i="60"/>
  <c r="B94" i="60"/>
  <c r="A94" i="60"/>
  <c r="Y94" i="60" s="1"/>
  <c r="T93" i="60"/>
  <c r="S93" i="60"/>
  <c r="R93" i="60"/>
  <c r="Q93" i="60"/>
  <c r="P93" i="60"/>
  <c r="O93" i="60"/>
  <c r="N93" i="60"/>
  <c r="M93" i="60"/>
  <c r="L93" i="60"/>
  <c r="K93" i="60"/>
  <c r="J93" i="60"/>
  <c r="I93" i="60"/>
  <c r="H93" i="60"/>
  <c r="G93" i="60"/>
  <c r="F93" i="60"/>
  <c r="B93" i="60"/>
  <c r="A93" i="60"/>
  <c r="Y93" i="60" s="1"/>
  <c r="T92" i="60"/>
  <c r="S92" i="60"/>
  <c r="R92" i="60"/>
  <c r="Q92" i="60"/>
  <c r="P92" i="60"/>
  <c r="O92" i="60"/>
  <c r="N92" i="60"/>
  <c r="M92" i="60"/>
  <c r="L92" i="60"/>
  <c r="K92" i="60"/>
  <c r="J92" i="60"/>
  <c r="I92" i="60"/>
  <c r="H92" i="60"/>
  <c r="G92" i="60"/>
  <c r="F92" i="60"/>
  <c r="B92" i="60"/>
  <c r="A92" i="60"/>
  <c r="Y92" i="60" s="1"/>
  <c r="T91" i="60"/>
  <c r="S91" i="60"/>
  <c r="R91" i="60"/>
  <c r="Q91" i="60"/>
  <c r="P91" i="60"/>
  <c r="O91" i="60"/>
  <c r="N91" i="60"/>
  <c r="M91" i="60"/>
  <c r="L91" i="60"/>
  <c r="K91" i="60"/>
  <c r="J91" i="60"/>
  <c r="I91" i="60"/>
  <c r="H91" i="60"/>
  <c r="G91" i="60"/>
  <c r="F91" i="60"/>
  <c r="B91" i="60"/>
  <c r="A91" i="60"/>
  <c r="Y91" i="60" s="1"/>
  <c r="T90" i="60"/>
  <c r="S90" i="60"/>
  <c r="R90" i="60"/>
  <c r="Q90" i="60"/>
  <c r="P90" i="60"/>
  <c r="O90" i="60"/>
  <c r="N90" i="60"/>
  <c r="M90" i="60"/>
  <c r="L90" i="60"/>
  <c r="K90" i="60"/>
  <c r="J90" i="60"/>
  <c r="I90" i="60"/>
  <c r="H90" i="60"/>
  <c r="G90" i="60"/>
  <c r="F90" i="60"/>
  <c r="B90" i="60"/>
  <c r="A90" i="60"/>
  <c r="Y90" i="60" s="1"/>
  <c r="T89" i="60"/>
  <c r="S89" i="60"/>
  <c r="R89" i="60"/>
  <c r="Q89" i="60"/>
  <c r="P89" i="60"/>
  <c r="O89" i="60"/>
  <c r="N89" i="60"/>
  <c r="M89" i="60"/>
  <c r="L89" i="60"/>
  <c r="K89" i="60"/>
  <c r="J89" i="60"/>
  <c r="I89" i="60"/>
  <c r="H89" i="60"/>
  <c r="G89" i="60"/>
  <c r="F89" i="60"/>
  <c r="B89" i="60"/>
  <c r="A89" i="60"/>
  <c r="Y89" i="60" s="1"/>
  <c r="T88" i="60"/>
  <c r="S88" i="60"/>
  <c r="R88" i="60"/>
  <c r="Q88" i="60"/>
  <c r="P88" i="60"/>
  <c r="O88" i="60"/>
  <c r="N88" i="60"/>
  <c r="M88" i="60"/>
  <c r="L88" i="60"/>
  <c r="K88" i="60"/>
  <c r="J88" i="60"/>
  <c r="I88" i="60"/>
  <c r="H88" i="60"/>
  <c r="G88" i="60"/>
  <c r="F88" i="60"/>
  <c r="B88" i="60"/>
  <c r="A88" i="60"/>
  <c r="Y88" i="60" s="1"/>
  <c r="T87" i="60"/>
  <c r="S87" i="60"/>
  <c r="R87" i="60"/>
  <c r="Q87" i="60"/>
  <c r="P87" i="60"/>
  <c r="O87" i="60"/>
  <c r="N87" i="60"/>
  <c r="M87" i="60"/>
  <c r="L87" i="60"/>
  <c r="K87" i="60"/>
  <c r="J87" i="60"/>
  <c r="I87" i="60"/>
  <c r="H87" i="60"/>
  <c r="G87" i="60"/>
  <c r="F87" i="60"/>
  <c r="B87" i="60"/>
  <c r="A87" i="60"/>
  <c r="Y87" i="60" s="1"/>
  <c r="T86" i="60"/>
  <c r="S86" i="60"/>
  <c r="R86" i="60"/>
  <c r="Q86" i="60"/>
  <c r="P86" i="60"/>
  <c r="O86" i="60"/>
  <c r="N86" i="60"/>
  <c r="M86" i="60"/>
  <c r="L86" i="60"/>
  <c r="K86" i="60"/>
  <c r="J86" i="60"/>
  <c r="I86" i="60"/>
  <c r="H86" i="60"/>
  <c r="G86" i="60"/>
  <c r="F86" i="60"/>
  <c r="B86" i="60"/>
  <c r="A86" i="60"/>
  <c r="Y86" i="60" s="1"/>
  <c r="T85" i="60"/>
  <c r="S85" i="60"/>
  <c r="R85" i="60"/>
  <c r="Q85" i="60"/>
  <c r="P85" i="60"/>
  <c r="O85" i="60"/>
  <c r="N85" i="60"/>
  <c r="M85" i="60"/>
  <c r="L85" i="60"/>
  <c r="K85" i="60"/>
  <c r="J85" i="60"/>
  <c r="I85" i="60"/>
  <c r="H85" i="60"/>
  <c r="G85" i="60"/>
  <c r="F85" i="60"/>
  <c r="B85" i="60"/>
  <c r="A85" i="60"/>
  <c r="Y85" i="60" s="1"/>
  <c r="T84" i="60"/>
  <c r="S84" i="60"/>
  <c r="R84" i="60"/>
  <c r="Q84" i="60"/>
  <c r="P84" i="60"/>
  <c r="O84" i="60"/>
  <c r="N84" i="60"/>
  <c r="M84" i="60"/>
  <c r="L84" i="60"/>
  <c r="K84" i="60"/>
  <c r="J84" i="60"/>
  <c r="I84" i="60"/>
  <c r="H84" i="60"/>
  <c r="G84" i="60"/>
  <c r="F84" i="60"/>
  <c r="B84" i="60"/>
  <c r="A84" i="60"/>
  <c r="Y84" i="60" s="1"/>
  <c r="T83" i="60"/>
  <c r="S83" i="60"/>
  <c r="R83" i="60"/>
  <c r="Q83" i="60"/>
  <c r="P83" i="60"/>
  <c r="O83" i="60"/>
  <c r="N83" i="60"/>
  <c r="M83" i="60"/>
  <c r="L83" i="60"/>
  <c r="K83" i="60"/>
  <c r="J83" i="60"/>
  <c r="I83" i="60"/>
  <c r="H83" i="60"/>
  <c r="G83" i="60"/>
  <c r="F83" i="60"/>
  <c r="B83" i="60"/>
  <c r="A83" i="60"/>
  <c r="Y83" i="60" s="1"/>
  <c r="T82" i="60"/>
  <c r="S82" i="60"/>
  <c r="R82" i="60"/>
  <c r="Q82" i="60"/>
  <c r="P82" i="60"/>
  <c r="O82" i="60"/>
  <c r="N82" i="60"/>
  <c r="M82" i="60"/>
  <c r="L82" i="60"/>
  <c r="K82" i="60"/>
  <c r="J82" i="60"/>
  <c r="I82" i="60"/>
  <c r="H82" i="60"/>
  <c r="G82" i="60"/>
  <c r="F82" i="60"/>
  <c r="B82" i="60"/>
  <c r="A82" i="60"/>
  <c r="Y82" i="60" s="1"/>
  <c r="T81" i="60"/>
  <c r="S81" i="60"/>
  <c r="R81" i="60"/>
  <c r="Q81" i="60"/>
  <c r="P81" i="60"/>
  <c r="O81" i="60"/>
  <c r="N81" i="60"/>
  <c r="M81" i="60"/>
  <c r="L81" i="60"/>
  <c r="K81" i="60"/>
  <c r="J81" i="60"/>
  <c r="I81" i="60"/>
  <c r="H81" i="60"/>
  <c r="G81" i="60"/>
  <c r="F81" i="60"/>
  <c r="B81" i="60"/>
  <c r="A81" i="60"/>
  <c r="Y81" i="60" s="1"/>
  <c r="T80" i="60"/>
  <c r="S80" i="60"/>
  <c r="R80" i="60"/>
  <c r="Q80" i="60"/>
  <c r="P80" i="60"/>
  <c r="O80" i="60"/>
  <c r="N80" i="60"/>
  <c r="M80" i="60"/>
  <c r="L80" i="60"/>
  <c r="K80" i="60"/>
  <c r="J80" i="60"/>
  <c r="I80" i="60"/>
  <c r="H80" i="60"/>
  <c r="G80" i="60"/>
  <c r="F80" i="60"/>
  <c r="B80" i="60"/>
  <c r="A80" i="60"/>
  <c r="Y80" i="60" s="1"/>
  <c r="T79" i="60"/>
  <c r="S79" i="60"/>
  <c r="R79" i="60"/>
  <c r="Q79" i="60"/>
  <c r="P79" i="60"/>
  <c r="O79" i="60"/>
  <c r="N79" i="60"/>
  <c r="M79" i="60"/>
  <c r="L79" i="60"/>
  <c r="K79" i="60"/>
  <c r="J79" i="60"/>
  <c r="I79" i="60"/>
  <c r="H79" i="60"/>
  <c r="G79" i="60"/>
  <c r="F79" i="60"/>
  <c r="B79" i="60"/>
  <c r="A79" i="60"/>
  <c r="Y79" i="60" s="1"/>
  <c r="T78" i="60"/>
  <c r="S78" i="60"/>
  <c r="R78" i="60"/>
  <c r="Q78" i="60"/>
  <c r="P78" i="60"/>
  <c r="O78" i="60"/>
  <c r="N78" i="60"/>
  <c r="M78" i="60"/>
  <c r="L78" i="60"/>
  <c r="K78" i="60"/>
  <c r="J78" i="60"/>
  <c r="I78" i="60"/>
  <c r="H78" i="60"/>
  <c r="G78" i="60"/>
  <c r="F78" i="60"/>
  <c r="B78" i="60"/>
  <c r="A78" i="60"/>
  <c r="Y78" i="60" s="1"/>
  <c r="T77" i="60"/>
  <c r="S77" i="60"/>
  <c r="R77" i="60"/>
  <c r="Q77" i="60"/>
  <c r="P77" i="60"/>
  <c r="O77" i="60"/>
  <c r="N77" i="60"/>
  <c r="M77" i="60"/>
  <c r="L77" i="60"/>
  <c r="K77" i="60"/>
  <c r="J77" i="60"/>
  <c r="I77" i="60"/>
  <c r="H77" i="60"/>
  <c r="G77" i="60"/>
  <c r="F77" i="60"/>
  <c r="B77" i="60"/>
  <c r="A77" i="60"/>
  <c r="Y77" i="60" s="1"/>
  <c r="T76" i="60"/>
  <c r="S76" i="60"/>
  <c r="R76" i="60"/>
  <c r="Q76" i="60"/>
  <c r="P76" i="60"/>
  <c r="O76" i="60"/>
  <c r="N76" i="60"/>
  <c r="M76" i="60"/>
  <c r="L76" i="60"/>
  <c r="K76" i="60"/>
  <c r="J76" i="60"/>
  <c r="I76" i="60"/>
  <c r="H76" i="60"/>
  <c r="G76" i="60"/>
  <c r="F76" i="60"/>
  <c r="B76" i="60"/>
  <c r="A76" i="60"/>
  <c r="Y76" i="60" s="1"/>
  <c r="T75" i="60"/>
  <c r="S75" i="60"/>
  <c r="R75" i="60"/>
  <c r="Q75" i="60"/>
  <c r="P75" i="60"/>
  <c r="O75" i="60"/>
  <c r="N75" i="60"/>
  <c r="M75" i="60"/>
  <c r="L75" i="60"/>
  <c r="K75" i="60"/>
  <c r="J75" i="60"/>
  <c r="I75" i="60"/>
  <c r="H75" i="60"/>
  <c r="G75" i="60"/>
  <c r="F75" i="60"/>
  <c r="B75" i="60"/>
  <c r="A75" i="60"/>
  <c r="Y75" i="60" s="1"/>
  <c r="T74" i="60"/>
  <c r="S74" i="60"/>
  <c r="R74" i="60"/>
  <c r="Q74" i="60"/>
  <c r="P74" i="60"/>
  <c r="O74" i="60"/>
  <c r="N74" i="60"/>
  <c r="M74" i="60"/>
  <c r="L74" i="60"/>
  <c r="K74" i="60"/>
  <c r="J74" i="60"/>
  <c r="I74" i="60"/>
  <c r="H74" i="60"/>
  <c r="G74" i="60"/>
  <c r="F74" i="60"/>
  <c r="B74" i="60"/>
  <c r="A74" i="60"/>
  <c r="Y74" i="60" s="1"/>
  <c r="T73" i="60"/>
  <c r="S73" i="60"/>
  <c r="R73" i="60"/>
  <c r="Q73" i="60"/>
  <c r="P73" i="60"/>
  <c r="O73" i="60"/>
  <c r="N73" i="60"/>
  <c r="M73" i="60"/>
  <c r="L73" i="60"/>
  <c r="K73" i="60"/>
  <c r="J73" i="60"/>
  <c r="I73" i="60"/>
  <c r="H73" i="60"/>
  <c r="G73" i="60"/>
  <c r="F73" i="60"/>
  <c r="B73" i="60"/>
  <c r="A73" i="60"/>
  <c r="Y73" i="60" s="1"/>
  <c r="T72" i="60"/>
  <c r="S72" i="60"/>
  <c r="R72" i="60"/>
  <c r="Q72" i="60"/>
  <c r="P72" i="60"/>
  <c r="O72" i="60"/>
  <c r="N72" i="60"/>
  <c r="M72" i="60"/>
  <c r="L72" i="60"/>
  <c r="K72" i="60"/>
  <c r="J72" i="60"/>
  <c r="I72" i="60"/>
  <c r="H72" i="60"/>
  <c r="G72" i="60"/>
  <c r="F72" i="60"/>
  <c r="B72" i="60"/>
  <c r="A72" i="60"/>
  <c r="Y72" i="60" s="1"/>
  <c r="T71" i="60"/>
  <c r="S71" i="60"/>
  <c r="R71" i="60"/>
  <c r="Q71" i="60"/>
  <c r="P71" i="60"/>
  <c r="O71" i="60"/>
  <c r="N71" i="60"/>
  <c r="M71" i="60"/>
  <c r="L71" i="60"/>
  <c r="K71" i="60"/>
  <c r="J71" i="60"/>
  <c r="I71" i="60"/>
  <c r="H71" i="60"/>
  <c r="G71" i="60"/>
  <c r="F71" i="60"/>
  <c r="B71" i="60"/>
  <c r="A71" i="60"/>
  <c r="Y71" i="60" s="1"/>
  <c r="T70" i="60"/>
  <c r="S70" i="60"/>
  <c r="R70" i="60"/>
  <c r="Q70" i="60"/>
  <c r="P70" i="60"/>
  <c r="O70" i="60"/>
  <c r="N70" i="60"/>
  <c r="M70" i="60"/>
  <c r="L70" i="60"/>
  <c r="K70" i="60"/>
  <c r="J70" i="60"/>
  <c r="I70" i="60"/>
  <c r="H70" i="60"/>
  <c r="G70" i="60"/>
  <c r="F70" i="60"/>
  <c r="B70" i="60"/>
  <c r="A70" i="60"/>
  <c r="Y70" i="60" s="1"/>
  <c r="T69" i="60"/>
  <c r="S69" i="60"/>
  <c r="R69" i="60"/>
  <c r="Q69" i="60"/>
  <c r="P69" i="60"/>
  <c r="O69" i="60"/>
  <c r="N69" i="60"/>
  <c r="M69" i="60"/>
  <c r="L69" i="60"/>
  <c r="K69" i="60"/>
  <c r="J69" i="60"/>
  <c r="I69" i="60"/>
  <c r="H69" i="60"/>
  <c r="G69" i="60"/>
  <c r="F69" i="60"/>
  <c r="B69" i="60"/>
  <c r="A69" i="60"/>
  <c r="Y69" i="60" s="1"/>
  <c r="T68" i="60"/>
  <c r="S68" i="60"/>
  <c r="R68" i="60"/>
  <c r="Q68" i="60"/>
  <c r="P68" i="60"/>
  <c r="O68" i="60"/>
  <c r="N68" i="60"/>
  <c r="M68" i="60"/>
  <c r="L68" i="60"/>
  <c r="K68" i="60"/>
  <c r="J68" i="60"/>
  <c r="I68" i="60"/>
  <c r="H68" i="60"/>
  <c r="G68" i="60"/>
  <c r="F68" i="60"/>
  <c r="B68" i="60"/>
  <c r="A68" i="60"/>
  <c r="Y68" i="60" s="1"/>
  <c r="T67" i="60"/>
  <c r="S67" i="60"/>
  <c r="R67" i="60"/>
  <c r="Q67" i="60"/>
  <c r="P67" i="60"/>
  <c r="O67" i="60"/>
  <c r="N67" i="60"/>
  <c r="M67" i="60"/>
  <c r="L67" i="60"/>
  <c r="K67" i="60"/>
  <c r="J67" i="60"/>
  <c r="I67" i="60"/>
  <c r="H67" i="60"/>
  <c r="G67" i="60"/>
  <c r="F67" i="60"/>
  <c r="B67" i="60"/>
  <c r="A67" i="60"/>
  <c r="Y67" i="60" s="1"/>
  <c r="T66" i="60"/>
  <c r="S66" i="60"/>
  <c r="R66" i="60"/>
  <c r="Q66" i="60"/>
  <c r="P66" i="60"/>
  <c r="O66" i="60"/>
  <c r="N66" i="60"/>
  <c r="M66" i="60"/>
  <c r="L66" i="60"/>
  <c r="K66" i="60"/>
  <c r="J66" i="60"/>
  <c r="I66" i="60"/>
  <c r="H66" i="60"/>
  <c r="G66" i="60"/>
  <c r="F66" i="60"/>
  <c r="B66" i="60"/>
  <c r="A66" i="60"/>
  <c r="T65" i="60"/>
  <c r="S65" i="60"/>
  <c r="R65" i="60"/>
  <c r="Q65" i="60"/>
  <c r="P65" i="60"/>
  <c r="O65" i="60"/>
  <c r="N65" i="60"/>
  <c r="M65" i="60"/>
  <c r="L65" i="60"/>
  <c r="K65" i="60"/>
  <c r="J65" i="60"/>
  <c r="I65" i="60"/>
  <c r="H65" i="60"/>
  <c r="G65" i="60"/>
  <c r="F65" i="60"/>
  <c r="B65" i="60"/>
  <c r="A65" i="60"/>
  <c r="Y65" i="60" s="1"/>
  <c r="T64" i="60"/>
  <c r="S64" i="60"/>
  <c r="R64" i="60"/>
  <c r="Q64" i="60"/>
  <c r="P64" i="60"/>
  <c r="O64" i="60"/>
  <c r="N64" i="60"/>
  <c r="M64" i="60"/>
  <c r="L64" i="60"/>
  <c r="K64" i="60"/>
  <c r="J64" i="60"/>
  <c r="I64" i="60"/>
  <c r="H64" i="60"/>
  <c r="G64" i="60"/>
  <c r="F64" i="60"/>
  <c r="B64" i="60"/>
  <c r="A64" i="60"/>
  <c r="T63" i="60"/>
  <c r="S63" i="60"/>
  <c r="R63" i="60"/>
  <c r="Q63" i="60"/>
  <c r="P63" i="60"/>
  <c r="O63" i="60"/>
  <c r="N63" i="60"/>
  <c r="M63" i="60"/>
  <c r="L63" i="60"/>
  <c r="K63" i="60"/>
  <c r="J63" i="60"/>
  <c r="I63" i="60"/>
  <c r="H63" i="60"/>
  <c r="G63" i="60"/>
  <c r="F63" i="60"/>
  <c r="B63" i="60"/>
  <c r="A63" i="60"/>
  <c r="Y63" i="60" s="1"/>
  <c r="T62" i="60"/>
  <c r="S62" i="60"/>
  <c r="R62" i="60"/>
  <c r="Q62" i="60"/>
  <c r="P62" i="60"/>
  <c r="O62" i="60"/>
  <c r="N62" i="60"/>
  <c r="M62" i="60"/>
  <c r="L62" i="60"/>
  <c r="K62" i="60"/>
  <c r="J62" i="60"/>
  <c r="I62" i="60"/>
  <c r="H62" i="60"/>
  <c r="G62" i="60"/>
  <c r="F62" i="60"/>
  <c r="B62" i="60"/>
  <c r="A62" i="60"/>
  <c r="Y62" i="60" s="1"/>
  <c r="T61" i="60"/>
  <c r="S61" i="60"/>
  <c r="R61" i="60"/>
  <c r="Q61" i="60"/>
  <c r="P61" i="60"/>
  <c r="O61" i="60"/>
  <c r="N61" i="60"/>
  <c r="M61" i="60"/>
  <c r="L61" i="60"/>
  <c r="K61" i="60"/>
  <c r="J61" i="60"/>
  <c r="I61" i="60"/>
  <c r="H61" i="60"/>
  <c r="G61" i="60"/>
  <c r="F61" i="60"/>
  <c r="B61" i="60"/>
  <c r="A61" i="60"/>
  <c r="Y61" i="60" s="1"/>
  <c r="T60" i="60"/>
  <c r="S60" i="60"/>
  <c r="R60" i="60"/>
  <c r="Q60" i="60"/>
  <c r="P60" i="60"/>
  <c r="O60" i="60"/>
  <c r="N60" i="60"/>
  <c r="M60" i="60"/>
  <c r="L60" i="60"/>
  <c r="K60" i="60"/>
  <c r="J60" i="60"/>
  <c r="I60" i="60"/>
  <c r="H60" i="60"/>
  <c r="G60" i="60"/>
  <c r="F60" i="60"/>
  <c r="B60" i="60"/>
  <c r="A60" i="60"/>
  <c r="T59" i="60"/>
  <c r="S59" i="60"/>
  <c r="R59" i="60"/>
  <c r="Q59" i="60"/>
  <c r="P59" i="60"/>
  <c r="O59" i="60"/>
  <c r="N59" i="60"/>
  <c r="M59" i="60"/>
  <c r="L59" i="60"/>
  <c r="K59" i="60"/>
  <c r="J59" i="60"/>
  <c r="I59" i="60"/>
  <c r="H59" i="60"/>
  <c r="G59" i="60"/>
  <c r="F59" i="60"/>
  <c r="B59" i="60"/>
  <c r="A59" i="60"/>
  <c r="Y59" i="60" s="1"/>
  <c r="T58" i="60"/>
  <c r="S58" i="60"/>
  <c r="R58" i="60"/>
  <c r="Q58" i="60"/>
  <c r="P58" i="60"/>
  <c r="O58" i="60"/>
  <c r="N58" i="60"/>
  <c r="M58" i="60"/>
  <c r="L58" i="60"/>
  <c r="K58" i="60"/>
  <c r="J58" i="60"/>
  <c r="I58" i="60"/>
  <c r="H58" i="60"/>
  <c r="G58" i="60"/>
  <c r="F58" i="60"/>
  <c r="B58" i="60"/>
  <c r="A58" i="60"/>
  <c r="Y58" i="60" s="1"/>
  <c r="T57" i="60"/>
  <c r="S57" i="60"/>
  <c r="R57" i="60"/>
  <c r="Q57" i="60"/>
  <c r="P57" i="60"/>
  <c r="O57" i="60"/>
  <c r="N57" i="60"/>
  <c r="M57" i="60"/>
  <c r="L57" i="60"/>
  <c r="K57" i="60"/>
  <c r="J57" i="60"/>
  <c r="I57" i="60"/>
  <c r="H57" i="60"/>
  <c r="G57" i="60"/>
  <c r="F57" i="60"/>
  <c r="B57" i="60"/>
  <c r="A57" i="60"/>
  <c r="Y57" i="60" s="1"/>
  <c r="T56" i="60"/>
  <c r="S56" i="60"/>
  <c r="R56" i="60"/>
  <c r="Q56" i="60"/>
  <c r="P56" i="60"/>
  <c r="O56" i="60"/>
  <c r="N56" i="60"/>
  <c r="M56" i="60"/>
  <c r="L56" i="60"/>
  <c r="K56" i="60"/>
  <c r="J56" i="60"/>
  <c r="I56" i="60"/>
  <c r="H56" i="60"/>
  <c r="G56" i="60"/>
  <c r="F56" i="60"/>
  <c r="B56" i="60"/>
  <c r="A56" i="60"/>
  <c r="T55" i="60"/>
  <c r="S55" i="60"/>
  <c r="R55" i="60"/>
  <c r="Q55" i="60"/>
  <c r="P55" i="60"/>
  <c r="O55" i="60"/>
  <c r="N55" i="60"/>
  <c r="M55" i="60"/>
  <c r="L55" i="60"/>
  <c r="K55" i="60"/>
  <c r="J55" i="60"/>
  <c r="I55" i="60"/>
  <c r="H55" i="60"/>
  <c r="G55" i="60"/>
  <c r="F55" i="60"/>
  <c r="B55" i="60"/>
  <c r="A55" i="60"/>
  <c r="Y55" i="60" s="1"/>
  <c r="T54" i="60"/>
  <c r="S54" i="60"/>
  <c r="R54" i="60"/>
  <c r="Q54" i="60"/>
  <c r="P54" i="60"/>
  <c r="O54" i="60"/>
  <c r="N54" i="60"/>
  <c r="M54" i="60"/>
  <c r="L54" i="60"/>
  <c r="K54" i="60"/>
  <c r="J54" i="60"/>
  <c r="I54" i="60"/>
  <c r="H54" i="60"/>
  <c r="G54" i="60"/>
  <c r="F54" i="60"/>
  <c r="B54" i="60"/>
  <c r="A54" i="60"/>
  <c r="Y54" i="60" s="1"/>
  <c r="T53" i="60"/>
  <c r="S53" i="60"/>
  <c r="R53" i="60"/>
  <c r="Q53" i="60"/>
  <c r="P53" i="60"/>
  <c r="O53" i="60"/>
  <c r="N53" i="60"/>
  <c r="M53" i="60"/>
  <c r="L53" i="60"/>
  <c r="K53" i="60"/>
  <c r="J53" i="60"/>
  <c r="I53" i="60"/>
  <c r="H53" i="60"/>
  <c r="G53" i="60"/>
  <c r="F53" i="60"/>
  <c r="B53" i="60"/>
  <c r="A53" i="60"/>
  <c r="Y53" i="60" s="1"/>
  <c r="T52" i="60"/>
  <c r="S52" i="60"/>
  <c r="R52" i="60"/>
  <c r="Q52" i="60"/>
  <c r="P52" i="60"/>
  <c r="O52" i="60"/>
  <c r="N52" i="60"/>
  <c r="M52" i="60"/>
  <c r="L52" i="60"/>
  <c r="K52" i="60"/>
  <c r="J52" i="60"/>
  <c r="I52" i="60"/>
  <c r="H52" i="60"/>
  <c r="G52" i="60"/>
  <c r="F52" i="60"/>
  <c r="B52" i="60"/>
  <c r="A52" i="60"/>
  <c r="Y52" i="60" s="1"/>
  <c r="T51" i="60"/>
  <c r="S51" i="60"/>
  <c r="R51" i="60"/>
  <c r="Q51" i="60"/>
  <c r="P51" i="60"/>
  <c r="O51" i="60"/>
  <c r="N51" i="60"/>
  <c r="M51" i="60"/>
  <c r="L51" i="60"/>
  <c r="K51" i="60"/>
  <c r="J51" i="60"/>
  <c r="I51" i="60"/>
  <c r="H51" i="60"/>
  <c r="G51" i="60"/>
  <c r="F51" i="60"/>
  <c r="B51" i="60"/>
  <c r="A51" i="60"/>
  <c r="Y51" i="60" s="1"/>
  <c r="T50" i="60"/>
  <c r="S50" i="60"/>
  <c r="R50" i="60"/>
  <c r="Q50" i="60"/>
  <c r="P50" i="60"/>
  <c r="O50" i="60"/>
  <c r="N50" i="60"/>
  <c r="M50" i="60"/>
  <c r="L50" i="60"/>
  <c r="K50" i="60"/>
  <c r="J50" i="60"/>
  <c r="I50" i="60"/>
  <c r="H50" i="60"/>
  <c r="G50" i="60"/>
  <c r="F50" i="60"/>
  <c r="B50" i="60"/>
  <c r="A50" i="60"/>
  <c r="Y50" i="60" s="1"/>
  <c r="T49" i="60"/>
  <c r="S49" i="60"/>
  <c r="R49" i="60"/>
  <c r="Q49" i="60"/>
  <c r="P49" i="60"/>
  <c r="O49" i="60"/>
  <c r="N49" i="60"/>
  <c r="M49" i="60"/>
  <c r="L49" i="60"/>
  <c r="K49" i="60"/>
  <c r="J49" i="60"/>
  <c r="I49" i="60"/>
  <c r="H49" i="60"/>
  <c r="G49" i="60"/>
  <c r="F49" i="60"/>
  <c r="B49" i="60"/>
  <c r="A49" i="60"/>
  <c r="Y49" i="60" s="1"/>
  <c r="T48" i="60"/>
  <c r="S48" i="60"/>
  <c r="R48" i="60"/>
  <c r="Q48" i="60"/>
  <c r="P48" i="60"/>
  <c r="O48" i="60"/>
  <c r="N48" i="60"/>
  <c r="M48" i="60"/>
  <c r="L48" i="60"/>
  <c r="K48" i="60"/>
  <c r="J48" i="60"/>
  <c r="I48" i="60"/>
  <c r="H48" i="60"/>
  <c r="G48" i="60"/>
  <c r="F48" i="60"/>
  <c r="B48" i="60"/>
  <c r="A48" i="60"/>
  <c r="Y48" i="60" s="1"/>
  <c r="T47" i="60"/>
  <c r="S47" i="60"/>
  <c r="R47" i="60"/>
  <c r="Q47" i="60"/>
  <c r="P47" i="60"/>
  <c r="O47" i="60"/>
  <c r="N47" i="60"/>
  <c r="M47" i="60"/>
  <c r="L47" i="60"/>
  <c r="K47" i="60"/>
  <c r="J47" i="60"/>
  <c r="I47" i="60"/>
  <c r="H47" i="60"/>
  <c r="G47" i="60"/>
  <c r="F47" i="60"/>
  <c r="B47" i="60"/>
  <c r="A47" i="60"/>
  <c r="Y47" i="60" s="1"/>
  <c r="T46" i="60"/>
  <c r="S46" i="60"/>
  <c r="R46" i="60"/>
  <c r="Q46" i="60"/>
  <c r="P46" i="60"/>
  <c r="O46" i="60"/>
  <c r="N46" i="60"/>
  <c r="M46" i="60"/>
  <c r="L46" i="60"/>
  <c r="K46" i="60"/>
  <c r="J46" i="60"/>
  <c r="I46" i="60"/>
  <c r="H46" i="60"/>
  <c r="G46" i="60"/>
  <c r="F46" i="60"/>
  <c r="B46" i="60"/>
  <c r="A46" i="60"/>
  <c r="Y46" i="60" s="1"/>
  <c r="T45" i="60"/>
  <c r="S45" i="60"/>
  <c r="R45" i="60"/>
  <c r="Q45" i="60"/>
  <c r="P45" i="60"/>
  <c r="O45" i="60"/>
  <c r="N45" i="60"/>
  <c r="M45" i="60"/>
  <c r="L45" i="60"/>
  <c r="K45" i="60"/>
  <c r="J45" i="60"/>
  <c r="I45" i="60"/>
  <c r="H45" i="60"/>
  <c r="G45" i="60"/>
  <c r="F45" i="60"/>
  <c r="B45" i="60"/>
  <c r="A45" i="60"/>
  <c r="Y45" i="60" s="1"/>
  <c r="T44" i="60"/>
  <c r="S44" i="60"/>
  <c r="R44" i="60"/>
  <c r="Q44" i="60"/>
  <c r="P44" i="60"/>
  <c r="O44" i="60"/>
  <c r="N44" i="60"/>
  <c r="M44" i="60"/>
  <c r="L44" i="60"/>
  <c r="K44" i="60"/>
  <c r="J44" i="60"/>
  <c r="I44" i="60"/>
  <c r="H44" i="60"/>
  <c r="G44" i="60"/>
  <c r="F44" i="60"/>
  <c r="B44" i="60"/>
  <c r="A44" i="60"/>
  <c r="Y44" i="60" s="1"/>
  <c r="T43" i="60"/>
  <c r="S43" i="60"/>
  <c r="R43" i="60"/>
  <c r="Q43" i="60"/>
  <c r="P43" i="60"/>
  <c r="O43" i="60"/>
  <c r="N43" i="60"/>
  <c r="M43" i="60"/>
  <c r="L43" i="60"/>
  <c r="K43" i="60"/>
  <c r="J43" i="60"/>
  <c r="I43" i="60"/>
  <c r="H43" i="60"/>
  <c r="G43" i="60"/>
  <c r="F43" i="60"/>
  <c r="B43" i="60"/>
  <c r="A43" i="60"/>
  <c r="Y43" i="60" s="1"/>
  <c r="T42" i="60"/>
  <c r="S42" i="60"/>
  <c r="R42" i="60"/>
  <c r="Q42" i="60"/>
  <c r="P42" i="60"/>
  <c r="O42" i="60"/>
  <c r="N42" i="60"/>
  <c r="M42" i="60"/>
  <c r="L42" i="60"/>
  <c r="K42" i="60"/>
  <c r="J42" i="60"/>
  <c r="I42" i="60"/>
  <c r="H42" i="60"/>
  <c r="G42" i="60"/>
  <c r="F42" i="60"/>
  <c r="B42" i="60"/>
  <c r="A42" i="60"/>
  <c r="Y42" i="60" s="1"/>
  <c r="T41" i="60"/>
  <c r="S41" i="60"/>
  <c r="R41" i="60"/>
  <c r="Q41" i="60"/>
  <c r="P41" i="60"/>
  <c r="O41" i="60"/>
  <c r="N41" i="60"/>
  <c r="M41" i="60"/>
  <c r="L41" i="60"/>
  <c r="K41" i="60"/>
  <c r="J41" i="60"/>
  <c r="I41" i="60"/>
  <c r="H41" i="60"/>
  <c r="G41" i="60"/>
  <c r="F41" i="60"/>
  <c r="B41" i="60"/>
  <c r="A41" i="60"/>
  <c r="Y41" i="60" s="1"/>
  <c r="T40" i="60"/>
  <c r="S40" i="60"/>
  <c r="R40" i="60"/>
  <c r="Q40" i="60"/>
  <c r="P40" i="60"/>
  <c r="O40" i="60"/>
  <c r="N40" i="60"/>
  <c r="M40" i="60"/>
  <c r="L40" i="60"/>
  <c r="K40" i="60"/>
  <c r="J40" i="60"/>
  <c r="I40" i="60"/>
  <c r="H40" i="60"/>
  <c r="G40" i="60"/>
  <c r="F40" i="60"/>
  <c r="B40" i="60"/>
  <c r="A40" i="60"/>
  <c r="Y40" i="60" s="1"/>
  <c r="T39" i="60"/>
  <c r="S39" i="60"/>
  <c r="R39" i="60"/>
  <c r="Q39" i="60"/>
  <c r="P39" i="60"/>
  <c r="O39" i="60"/>
  <c r="N39" i="60"/>
  <c r="M39" i="60"/>
  <c r="L39" i="60"/>
  <c r="K39" i="60"/>
  <c r="J39" i="60"/>
  <c r="I39" i="60"/>
  <c r="H39" i="60"/>
  <c r="G39" i="60"/>
  <c r="F39" i="60"/>
  <c r="B39" i="60"/>
  <c r="A39" i="60"/>
  <c r="Y39" i="60" s="1"/>
  <c r="T38" i="60"/>
  <c r="S38" i="60"/>
  <c r="R38" i="60"/>
  <c r="Q38" i="60"/>
  <c r="P38" i="60"/>
  <c r="O38" i="60"/>
  <c r="N38" i="60"/>
  <c r="M38" i="60"/>
  <c r="L38" i="60"/>
  <c r="K38" i="60"/>
  <c r="J38" i="60"/>
  <c r="I38" i="60"/>
  <c r="H38" i="60"/>
  <c r="G38" i="60"/>
  <c r="F38" i="60"/>
  <c r="B38" i="60"/>
  <c r="A38" i="60"/>
  <c r="Y38" i="60" s="1"/>
  <c r="T37" i="60"/>
  <c r="S37" i="60"/>
  <c r="R37" i="60"/>
  <c r="Q37" i="60"/>
  <c r="P37" i="60"/>
  <c r="O37" i="60"/>
  <c r="N37" i="60"/>
  <c r="M37" i="60"/>
  <c r="L37" i="60"/>
  <c r="K37" i="60"/>
  <c r="J37" i="60"/>
  <c r="I37" i="60"/>
  <c r="H37" i="60"/>
  <c r="G37" i="60"/>
  <c r="F37" i="60"/>
  <c r="B37" i="60"/>
  <c r="A37" i="60"/>
  <c r="Y37" i="60" s="1"/>
  <c r="T36" i="60"/>
  <c r="S36" i="60"/>
  <c r="R36" i="60"/>
  <c r="Q36" i="60"/>
  <c r="P36" i="60"/>
  <c r="O36" i="60"/>
  <c r="N36" i="60"/>
  <c r="M36" i="60"/>
  <c r="L36" i="60"/>
  <c r="K36" i="60"/>
  <c r="J36" i="60"/>
  <c r="I36" i="60"/>
  <c r="H36" i="60"/>
  <c r="G36" i="60"/>
  <c r="F36" i="60"/>
  <c r="B36" i="60"/>
  <c r="A36" i="60"/>
  <c r="Y36" i="60" s="1"/>
  <c r="T35" i="60"/>
  <c r="S35" i="60"/>
  <c r="R35" i="60"/>
  <c r="Q35" i="60"/>
  <c r="P35" i="60"/>
  <c r="O35" i="60"/>
  <c r="N35" i="60"/>
  <c r="M35" i="60"/>
  <c r="L35" i="60"/>
  <c r="K35" i="60"/>
  <c r="J35" i="60"/>
  <c r="I35" i="60"/>
  <c r="H35" i="60"/>
  <c r="G35" i="60"/>
  <c r="F35" i="60"/>
  <c r="B35" i="60"/>
  <c r="A35" i="60"/>
  <c r="Y35" i="60" s="1"/>
  <c r="T34" i="60"/>
  <c r="S34" i="60"/>
  <c r="R34" i="60"/>
  <c r="Q34" i="60"/>
  <c r="P34" i="60"/>
  <c r="O34" i="60"/>
  <c r="N34" i="60"/>
  <c r="M34" i="60"/>
  <c r="L34" i="60"/>
  <c r="K34" i="60"/>
  <c r="J34" i="60"/>
  <c r="I34" i="60"/>
  <c r="H34" i="60"/>
  <c r="G34" i="60"/>
  <c r="F34" i="60"/>
  <c r="B34" i="60"/>
  <c r="A34" i="60"/>
  <c r="Y34" i="60" s="1"/>
  <c r="T33" i="60"/>
  <c r="S33" i="60"/>
  <c r="R33" i="60"/>
  <c r="Q33" i="60"/>
  <c r="P33" i="60"/>
  <c r="O33" i="60"/>
  <c r="N33" i="60"/>
  <c r="M33" i="60"/>
  <c r="L33" i="60"/>
  <c r="K33" i="60"/>
  <c r="J33" i="60"/>
  <c r="I33" i="60"/>
  <c r="H33" i="60"/>
  <c r="G33" i="60"/>
  <c r="F33" i="60"/>
  <c r="B33" i="60"/>
  <c r="A33" i="60"/>
  <c r="Y33" i="60" s="1"/>
  <c r="T32" i="60"/>
  <c r="S32" i="60"/>
  <c r="R32" i="60"/>
  <c r="Q32" i="60"/>
  <c r="P32" i="60"/>
  <c r="O32" i="60"/>
  <c r="N32" i="60"/>
  <c r="M32" i="60"/>
  <c r="L32" i="60"/>
  <c r="K32" i="60"/>
  <c r="J32" i="60"/>
  <c r="I32" i="60"/>
  <c r="H32" i="60"/>
  <c r="G32" i="60"/>
  <c r="F32" i="60"/>
  <c r="B32" i="60"/>
  <c r="A32" i="60"/>
  <c r="Y32" i="60" s="1"/>
  <c r="T31" i="60"/>
  <c r="S31" i="60"/>
  <c r="R31" i="60"/>
  <c r="Q31" i="60"/>
  <c r="P31" i="60"/>
  <c r="O31" i="60"/>
  <c r="N31" i="60"/>
  <c r="M31" i="60"/>
  <c r="L31" i="60"/>
  <c r="K31" i="60"/>
  <c r="J31" i="60"/>
  <c r="I31" i="60"/>
  <c r="H31" i="60"/>
  <c r="G31" i="60"/>
  <c r="F31" i="60"/>
  <c r="B31" i="60"/>
  <c r="A31" i="60"/>
  <c r="Y31" i="60" s="1"/>
  <c r="T30" i="60"/>
  <c r="S30" i="60"/>
  <c r="R30" i="60"/>
  <c r="Q30" i="60"/>
  <c r="P30" i="60"/>
  <c r="O30" i="60"/>
  <c r="N30" i="60"/>
  <c r="M30" i="60"/>
  <c r="L30" i="60"/>
  <c r="K30" i="60"/>
  <c r="J30" i="60"/>
  <c r="I30" i="60"/>
  <c r="H30" i="60"/>
  <c r="G30" i="60"/>
  <c r="F30" i="60"/>
  <c r="B30" i="60"/>
  <c r="A30" i="60"/>
  <c r="T29" i="60"/>
  <c r="S29" i="60"/>
  <c r="R29" i="60"/>
  <c r="Q29" i="60"/>
  <c r="P29" i="60"/>
  <c r="O29" i="60"/>
  <c r="N29" i="60"/>
  <c r="M29" i="60"/>
  <c r="L29" i="60"/>
  <c r="K29" i="60"/>
  <c r="J29" i="60"/>
  <c r="I29" i="60"/>
  <c r="H29" i="60"/>
  <c r="G29" i="60"/>
  <c r="F29" i="60"/>
  <c r="B29" i="60"/>
  <c r="A29" i="60"/>
  <c r="Y29" i="60" s="1"/>
  <c r="T28" i="60"/>
  <c r="S28" i="60"/>
  <c r="R28" i="60"/>
  <c r="Q28" i="60"/>
  <c r="P28" i="60"/>
  <c r="O28" i="60"/>
  <c r="N28" i="60"/>
  <c r="M28" i="60"/>
  <c r="L28" i="60"/>
  <c r="K28" i="60"/>
  <c r="J28" i="60"/>
  <c r="I28" i="60"/>
  <c r="H28" i="60"/>
  <c r="G28" i="60"/>
  <c r="F28" i="60"/>
  <c r="B28" i="60"/>
  <c r="A28" i="60"/>
  <c r="Y28" i="60" s="1"/>
  <c r="T27" i="60"/>
  <c r="S27" i="60"/>
  <c r="R27" i="60"/>
  <c r="Q27" i="60"/>
  <c r="P27" i="60"/>
  <c r="O27" i="60"/>
  <c r="N27" i="60"/>
  <c r="M27" i="60"/>
  <c r="L27" i="60"/>
  <c r="K27" i="60"/>
  <c r="J27" i="60"/>
  <c r="I27" i="60"/>
  <c r="H27" i="60"/>
  <c r="G27" i="60"/>
  <c r="F27" i="60"/>
  <c r="B27" i="60"/>
  <c r="A27" i="60"/>
  <c r="Y27" i="60" s="1"/>
  <c r="T26" i="60"/>
  <c r="S26" i="60"/>
  <c r="R26" i="60"/>
  <c r="Q26" i="60"/>
  <c r="P26" i="60"/>
  <c r="O26" i="60"/>
  <c r="N26" i="60"/>
  <c r="M26" i="60"/>
  <c r="L26" i="60"/>
  <c r="K26" i="60"/>
  <c r="J26" i="60"/>
  <c r="I26" i="60"/>
  <c r="H26" i="60"/>
  <c r="G26" i="60"/>
  <c r="F26" i="60"/>
  <c r="B26" i="60"/>
  <c r="A26" i="60"/>
  <c r="Y26" i="60" s="1"/>
  <c r="T25" i="60"/>
  <c r="S25" i="60"/>
  <c r="R25" i="60"/>
  <c r="Q25" i="60"/>
  <c r="P25" i="60"/>
  <c r="O25" i="60"/>
  <c r="N25" i="60"/>
  <c r="M25" i="60"/>
  <c r="L25" i="60"/>
  <c r="K25" i="60"/>
  <c r="J25" i="60"/>
  <c r="I25" i="60"/>
  <c r="H25" i="60"/>
  <c r="G25" i="60"/>
  <c r="F25" i="60"/>
  <c r="B25" i="60"/>
  <c r="A25" i="60"/>
  <c r="Y25" i="60" s="1"/>
  <c r="T24" i="60"/>
  <c r="S24" i="60"/>
  <c r="R24" i="60"/>
  <c r="Q24" i="60"/>
  <c r="P24" i="60"/>
  <c r="O24" i="60"/>
  <c r="N24" i="60"/>
  <c r="M24" i="60"/>
  <c r="L24" i="60"/>
  <c r="K24" i="60"/>
  <c r="J24" i="60"/>
  <c r="I24" i="60"/>
  <c r="H24" i="60"/>
  <c r="G24" i="60"/>
  <c r="F24" i="60"/>
  <c r="B24" i="60"/>
  <c r="A24" i="60"/>
  <c r="Y24" i="60" s="1"/>
  <c r="T23" i="60"/>
  <c r="S23" i="60"/>
  <c r="R23" i="60"/>
  <c r="Q23" i="60"/>
  <c r="P23" i="60"/>
  <c r="O23" i="60"/>
  <c r="N23" i="60"/>
  <c r="M23" i="60"/>
  <c r="L23" i="60"/>
  <c r="K23" i="60"/>
  <c r="J23" i="60"/>
  <c r="I23" i="60"/>
  <c r="H23" i="60"/>
  <c r="G23" i="60"/>
  <c r="F23" i="60"/>
  <c r="B23" i="60"/>
  <c r="A23" i="60"/>
  <c r="Y23" i="60" s="1"/>
  <c r="T22" i="60"/>
  <c r="S22" i="60"/>
  <c r="R22" i="60"/>
  <c r="Q22" i="60"/>
  <c r="P22" i="60"/>
  <c r="O22" i="60"/>
  <c r="N22" i="60"/>
  <c r="M22" i="60"/>
  <c r="L22" i="60"/>
  <c r="K22" i="60"/>
  <c r="J22" i="60"/>
  <c r="I22" i="60"/>
  <c r="H22" i="60"/>
  <c r="G22" i="60"/>
  <c r="F22" i="60"/>
  <c r="B22" i="60"/>
  <c r="A22" i="60"/>
  <c r="W22" i="60" s="1"/>
  <c r="T21" i="60"/>
  <c r="S21" i="60"/>
  <c r="R21" i="60"/>
  <c r="Q21" i="60"/>
  <c r="P21" i="60"/>
  <c r="O21" i="60"/>
  <c r="N21" i="60"/>
  <c r="M21" i="60"/>
  <c r="L21" i="60"/>
  <c r="K21" i="60"/>
  <c r="J21" i="60"/>
  <c r="I21" i="60"/>
  <c r="H21" i="60"/>
  <c r="G21" i="60"/>
  <c r="F21" i="60"/>
  <c r="B21" i="60"/>
  <c r="A21" i="60"/>
  <c r="Y21" i="60" s="1"/>
  <c r="T20" i="60"/>
  <c r="S20" i="60"/>
  <c r="R20" i="60"/>
  <c r="Q20" i="60"/>
  <c r="P20" i="60"/>
  <c r="O20" i="60"/>
  <c r="N20" i="60"/>
  <c r="M20" i="60"/>
  <c r="L20" i="60"/>
  <c r="K20" i="60"/>
  <c r="J20" i="60"/>
  <c r="I20" i="60"/>
  <c r="H20" i="60"/>
  <c r="G20" i="60"/>
  <c r="F20" i="60"/>
  <c r="B20" i="60"/>
  <c r="A20" i="60"/>
  <c r="W20" i="60" s="1"/>
  <c r="T19" i="60"/>
  <c r="S19" i="60"/>
  <c r="R19" i="60"/>
  <c r="Q19" i="60"/>
  <c r="P19" i="60"/>
  <c r="O19" i="60"/>
  <c r="N19" i="60"/>
  <c r="M19" i="60"/>
  <c r="L19" i="60"/>
  <c r="K19" i="60"/>
  <c r="J19" i="60"/>
  <c r="I19" i="60"/>
  <c r="H19" i="60"/>
  <c r="G19" i="60"/>
  <c r="F19" i="60"/>
  <c r="B19" i="60"/>
  <c r="A19" i="60"/>
  <c r="Y19" i="60" s="1"/>
  <c r="T18" i="60"/>
  <c r="S18" i="60"/>
  <c r="R18" i="60"/>
  <c r="Q18" i="60"/>
  <c r="P18" i="60"/>
  <c r="O18" i="60"/>
  <c r="N18" i="60"/>
  <c r="M18" i="60"/>
  <c r="L18" i="60"/>
  <c r="K18" i="60"/>
  <c r="J18" i="60"/>
  <c r="I18" i="60"/>
  <c r="H18" i="60"/>
  <c r="G18" i="60"/>
  <c r="F18" i="60"/>
  <c r="B18" i="60"/>
  <c r="A18" i="60"/>
  <c r="W18" i="60" s="1"/>
  <c r="T17" i="60"/>
  <c r="S17" i="60"/>
  <c r="R17" i="60"/>
  <c r="Q17" i="60"/>
  <c r="P17" i="60"/>
  <c r="O17" i="60"/>
  <c r="N17" i="60"/>
  <c r="M17" i="60"/>
  <c r="L17" i="60"/>
  <c r="K17" i="60"/>
  <c r="J17" i="60"/>
  <c r="I17" i="60"/>
  <c r="H17" i="60"/>
  <c r="G17" i="60"/>
  <c r="F17" i="60"/>
  <c r="B17" i="60"/>
  <c r="A17" i="60"/>
  <c r="Y17" i="60" s="1"/>
  <c r="T16" i="60"/>
  <c r="S16" i="60"/>
  <c r="R16" i="60"/>
  <c r="Q16" i="60"/>
  <c r="P16" i="60"/>
  <c r="O16" i="60"/>
  <c r="N16" i="60"/>
  <c r="M16" i="60"/>
  <c r="L16" i="60"/>
  <c r="K16" i="60"/>
  <c r="J16" i="60"/>
  <c r="I16" i="60"/>
  <c r="H16" i="60"/>
  <c r="G16" i="60"/>
  <c r="F16" i="60"/>
  <c r="B16" i="60"/>
  <c r="A16" i="60"/>
  <c r="W16" i="60" s="1"/>
  <c r="T15" i="60"/>
  <c r="S15" i="60"/>
  <c r="R15" i="60"/>
  <c r="Q15" i="60"/>
  <c r="P15" i="60"/>
  <c r="O15" i="60"/>
  <c r="N15" i="60"/>
  <c r="M15" i="60"/>
  <c r="L15" i="60"/>
  <c r="K15" i="60"/>
  <c r="J15" i="60"/>
  <c r="I15" i="60"/>
  <c r="H15" i="60"/>
  <c r="G15" i="60"/>
  <c r="F15" i="60"/>
  <c r="B15" i="60"/>
  <c r="A15" i="60"/>
  <c r="Y15" i="60" s="1"/>
  <c r="T14" i="60"/>
  <c r="S14" i="60"/>
  <c r="R14" i="60"/>
  <c r="Q14" i="60"/>
  <c r="P14" i="60"/>
  <c r="O14" i="60"/>
  <c r="N14" i="60"/>
  <c r="M14" i="60"/>
  <c r="L14" i="60"/>
  <c r="K14" i="60"/>
  <c r="J14" i="60"/>
  <c r="I14" i="60"/>
  <c r="H14" i="60"/>
  <c r="G14" i="60"/>
  <c r="F14" i="60"/>
  <c r="B14" i="60"/>
  <c r="A14" i="60"/>
  <c r="W14" i="60" s="1"/>
  <c r="T13" i="60"/>
  <c r="S13" i="60"/>
  <c r="R13" i="60"/>
  <c r="Q13" i="60"/>
  <c r="P13" i="60"/>
  <c r="O13" i="60"/>
  <c r="N13" i="60"/>
  <c r="M13" i="60"/>
  <c r="L13" i="60"/>
  <c r="K13" i="60"/>
  <c r="J13" i="60"/>
  <c r="I13" i="60"/>
  <c r="H13" i="60"/>
  <c r="G13" i="60"/>
  <c r="F13" i="60"/>
  <c r="B13" i="60"/>
  <c r="A13" i="60"/>
  <c r="Y13" i="60" s="1"/>
  <c r="T12" i="60"/>
  <c r="S12" i="60"/>
  <c r="R12" i="60"/>
  <c r="Q12" i="60"/>
  <c r="P12" i="60"/>
  <c r="O12" i="60"/>
  <c r="N12" i="60"/>
  <c r="M12" i="60"/>
  <c r="L12" i="60"/>
  <c r="K12" i="60"/>
  <c r="J12" i="60"/>
  <c r="I12" i="60"/>
  <c r="H12" i="60"/>
  <c r="G12" i="60"/>
  <c r="F12" i="60"/>
  <c r="B12" i="60"/>
  <c r="A12" i="60"/>
  <c r="W12" i="60" s="1"/>
  <c r="T11" i="60"/>
  <c r="S11" i="60"/>
  <c r="R11" i="60"/>
  <c r="Q11" i="60"/>
  <c r="P11" i="60"/>
  <c r="O11" i="60"/>
  <c r="N11" i="60"/>
  <c r="M11" i="60"/>
  <c r="L11" i="60"/>
  <c r="K11" i="60"/>
  <c r="J11" i="60"/>
  <c r="I11" i="60"/>
  <c r="H11" i="60"/>
  <c r="G11" i="60"/>
  <c r="F11" i="60"/>
  <c r="B11" i="60"/>
  <c r="A11" i="60"/>
  <c r="Y11" i="60" s="1"/>
  <c r="T10" i="60"/>
  <c r="S10" i="60"/>
  <c r="R10" i="60"/>
  <c r="Q10" i="60"/>
  <c r="P10" i="60"/>
  <c r="O10" i="60"/>
  <c r="N10" i="60"/>
  <c r="M10" i="60"/>
  <c r="L10" i="60"/>
  <c r="K10" i="60"/>
  <c r="J10" i="60"/>
  <c r="I10" i="60"/>
  <c r="H10" i="60"/>
  <c r="G10" i="60"/>
  <c r="F10" i="60"/>
  <c r="B10" i="60"/>
  <c r="A10" i="60"/>
  <c r="W10" i="60" s="1"/>
  <c r="T9" i="60"/>
  <c r="S9" i="60"/>
  <c r="R9" i="60"/>
  <c r="Q9" i="60"/>
  <c r="P9" i="60"/>
  <c r="O9" i="60"/>
  <c r="N9" i="60"/>
  <c r="M9" i="60"/>
  <c r="L9" i="60"/>
  <c r="K9" i="60"/>
  <c r="J9" i="60"/>
  <c r="I9" i="60"/>
  <c r="H9" i="60"/>
  <c r="G9" i="60"/>
  <c r="F9" i="60"/>
  <c r="B9" i="60"/>
  <c r="A9" i="60"/>
  <c r="Y9" i="60" s="1"/>
  <c r="T8" i="60"/>
  <c r="S8" i="60"/>
  <c r="R8" i="60"/>
  <c r="Q8" i="60"/>
  <c r="P8" i="60"/>
  <c r="O8" i="60"/>
  <c r="N8" i="60"/>
  <c r="M8" i="60"/>
  <c r="L8" i="60"/>
  <c r="K8" i="60"/>
  <c r="J8" i="60"/>
  <c r="I8" i="60"/>
  <c r="H8" i="60"/>
  <c r="G8" i="60"/>
  <c r="F8" i="60"/>
  <c r="B8" i="60"/>
  <c r="A8" i="60"/>
  <c r="W8" i="60" s="1"/>
  <c r="T7" i="60"/>
  <c r="S7" i="60"/>
  <c r="R7" i="60"/>
  <c r="Q7" i="60"/>
  <c r="P7" i="60"/>
  <c r="O7" i="60"/>
  <c r="N7" i="60"/>
  <c r="M7" i="60"/>
  <c r="L7" i="60"/>
  <c r="K7" i="60"/>
  <c r="J7" i="60"/>
  <c r="I7" i="60"/>
  <c r="H7" i="60"/>
  <c r="G7" i="60"/>
  <c r="F7" i="60"/>
  <c r="B7" i="60"/>
  <c r="A7" i="60"/>
  <c r="Y7" i="60" s="1"/>
  <c r="T6" i="60"/>
  <c r="S6" i="60"/>
  <c r="R6" i="60"/>
  <c r="Q6" i="60"/>
  <c r="P6" i="60"/>
  <c r="O6" i="60"/>
  <c r="N6" i="60"/>
  <c r="M6" i="60"/>
  <c r="L6" i="60"/>
  <c r="K6" i="60"/>
  <c r="J6" i="60"/>
  <c r="I6" i="60"/>
  <c r="H6" i="60"/>
  <c r="G6" i="60"/>
  <c r="F6" i="60"/>
  <c r="B6" i="60"/>
  <c r="A6" i="60"/>
  <c r="W6" i="60" s="1"/>
  <c r="T5" i="60"/>
  <c r="S5" i="60"/>
  <c r="R5" i="60"/>
  <c r="Q5" i="60"/>
  <c r="P5" i="60"/>
  <c r="O5" i="60"/>
  <c r="N5" i="60"/>
  <c r="M5" i="60"/>
  <c r="L5" i="60"/>
  <c r="K5" i="60"/>
  <c r="J5" i="60"/>
  <c r="I5" i="60"/>
  <c r="H5" i="60"/>
  <c r="G5" i="60"/>
  <c r="F5" i="60"/>
  <c r="B5" i="60"/>
  <c r="A5" i="60"/>
  <c r="Y5" i="60" s="1"/>
  <c r="T4" i="60"/>
  <c r="S4" i="60"/>
  <c r="R4" i="60"/>
  <c r="Q4" i="60"/>
  <c r="P4" i="60"/>
  <c r="O4" i="60"/>
  <c r="N4" i="60"/>
  <c r="M4" i="60"/>
  <c r="L4" i="60"/>
  <c r="K4" i="60"/>
  <c r="J4" i="60"/>
  <c r="I4" i="60"/>
  <c r="H4" i="60"/>
  <c r="G4" i="60"/>
  <c r="F4" i="60"/>
  <c r="B4" i="60"/>
  <c r="A4" i="60"/>
  <c r="T3" i="60"/>
  <c r="S3" i="60"/>
  <c r="R3" i="60"/>
  <c r="Q3" i="60"/>
  <c r="P3" i="60"/>
  <c r="O3" i="60"/>
  <c r="N3" i="60"/>
  <c r="M3" i="60"/>
  <c r="L3" i="60"/>
  <c r="K3" i="60"/>
  <c r="J3" i="60"/>
  <c r="I3" i="60"/>
  <c r="H3" i="60"/>
  <c r="G3" i="60"/>
  <c r="F3" i="60"/>
  <c r="B3" i="60"/>
  <c r="A3" i="60"/>
  <c r="C2" i="60"/>
  <c r="B2" i="60"/>
  <c r="A2" i="60"/>
  <c r="W308" i="60" l="1"/>
  <c r="Z311" i="60"/>
  <c r="V316" i="60"/>
  <c r="V319" i="60"/>
  <c r="X321" i="60"/>
  <c r="V323" i="60"/>
  <c r="W330" i="60"/>
  <c r="W391" i="60"/>
  <c r="W402" i="60"/>
  <c r="Z283" i="60"/>
  <c r="W286" i="60"/>
  <c r="Z291" i="60"/>
  <c r="W294" i="60"/>
  <c r="X296" i="60"/>
  <c r="V303" i="60"/>
  <c r="X306" i="60"/>
  <c r="Z319" i="60"/>
  <c r="X328" i="60"/>
  <c r="V339" i="60"/>
  <c r="V348" i="60"/>
  <c r="Y354" i="60"/>
  <c r="W357" i="60"/>
  <c r="V315" i="60"/>
  <c r="W322" i="60"/>
  <c r="V324" i="60"/>
  <c r="X337" i="60"/>
  <c r="W346" i="60"/>
  <c r="X352" i="60"/>
  <c r="Y379" i="60"/>
  <c r="W386" i="60"/>
  <c r="W374" i="60"/>
  <c r="W394" i="60"/>
  <c r="W302" i="60"/>
  <c r="V304" i="60"/>
  <c r="V320" i="60"/>
  <c r="Z323" i="60"/>
  <c r="Z327" i="60"/>
  <c r="X329" i="60"/>
  <c r="V331" i="60"/>
  <c r="X336" i="60"/>
  <c r="W338" i="60"/>
  <c r="V340" i="60"/>
  <c r="Z343" i="60"/>
  <c r="X345" i="60"/>
  <c r="V347" i="60"/>
  <c r="W348" i="60"/>
  <c r="Z351" i="60"/>
  <c r="X372" i="60"/>
  <c r="W387" i="60"/>
  <c r="W390" i="60"/>
  <c r="W406" i="60"/>
  <c r="X307" i="60"/>
  <c r="X312" i="60"/>
  <c r="W314" i="60"/>
  <c r="X320" i="60"/>
  <c r="X347" i="60"/>
  <c r="Y370" i="60"/>
  <c r="W228" i="60"/>
  <c r="Z149" i="60"/>
  <c r="X156" i="60"/>
  <c r="W244" i="60"/>
  <c r="Y263" i="60"/>
  <c r="W266" i="60"/>
  <c r="V15" i="60"/>
  <c r="Y235" i="60"/>
  <c r="X238" i="60"/>
  <c r="W91" i="60"/>
  <c r="W145" i="60"/>
  <c r="AC145" i="60" s="1"/>
  <c r="Z220" i="60"/>
  <c r="W190" i="60"/>
  <c r="X240" i="60"/>
  <c r="V246" i="60"/>
  <c r="V249" i="60"/>
  <c r="W272" i="60"/>
  <c r="V275" i="60"/>
  <c r="X63" i="60"/>
  <c r="Z129" i="60"/>
  <c r="V147" i="60"/>
  <c r="X222" i="60"/>
  <c r="V254" i="60"/>
  <c r="V257" i="60"/>
  <c r="W61" i="60"/>
  <c r="W71" i="60"/>
  <c r="W107" i="60"/>
  <c r="W119" i="60"/>
  <c r="Z133" i="60"/>
  <c r="W141" i="60"/>
  <c r="V143" i="60"/>
  <c r="Z145" i="60"/>
  <c r="X154" i="60"/>
  <c r="V166" i="60"/>
  <c r="X169" i="60"/>
  <c r="V186" i="60"/>
  <c r="V188" i="60"/>
  <c r="Z190" i="60"/>
  <c r="X59" i="60"/>
  <c r="W75" i="60"/>
  <c r="X107" i="60"/>
  <c r="Z117" i="60"/>
  <c r="W137" i="60"/>
  <c r="V139" i="60"/>
  <c r="Z141" i="60"/>
  <c r="AF141" i="60" s="1"/>
  <c r="V153" i="60"/>
  <c r="V164" i="60"/>
  <c r="V184" i="60"/>
  <c r="W186" i="60"/>
  <c r="X224" i="60"/>
  <c r="W280" i="60"/>
  <c r="X57" i="60"/>
  <c r="W87" i="60"/>
  <c r="Z115" i="60"/>
  <c r="Z137" i="60"/>
  <c r="W149" i="60"/>
  <c r="V151" i="60"/>
  <c r="W153" i="60"/>
  <c r="V162" i="60"/>
  <c r="W178" i="60"/>
  <c r="V272" i="60"/>
  <c r="X7" i="60"/>
  <c r="X9" i="60"/>
  <c r="X11" i="60"/>
  <c r="V23" i="60"/>
  <c r="X29" i="60"/>
  <c r="V37" i="60"/>
  <c r="W41" i="60"/>
  <c r="X45" i="60"/>
  <c r="V53" i="60"/>
  <c r="W57" i="60"/>
  <c r="V61" i="60"/>
  <c r="W63" i="60"/>
  <c r="W103" i="60"/>
  <c r="X111" i="60"/>
  <c r="W117" i="60"/>
  <c r="V119" i="60"/>
  <c r="X123" i="60"/>
  <c r="W129" i="60"/>
  <c r="V131" i="60"/>
  <c r="W133" i="60"/>
  <c r="V135" i="60"/>
  <c r="V198" i="60"/>
  <c r="Y199" i="60"/>
  <c r="Y18" i="60"/>
  <c r="W23" i="60"/>
  <c r="W25" i="60"/>
  <c r="V33" i="60"/>
  <c r="W37" i="60"/>
  <c r="X41" i="60"/>
  <c r="V49" i="60"/>
  <c r="W53" i="60"/>
  <c r="X177" i="60"/>
  <c r="W198" i="60"/>
  <c r="Y201" i="60"/>
  <c r="W204" i="60"/>
  <c r="V206" i="60"/>
  <c r="V208" i="60"/>
  <c r="Y214" i="60"/>
  <c r="W214" i="60"/>
  <c r="V214" i="60"/>
  <c r="V7" i="60"/>
  <c r="Y10" i="60"/>
  <c r="W15" i="60"/>
  <c r="W17" i="60"/>
  <c r="X23" i="60"/>
  <c r="X25" i="60"/>
  <c r="W33" i="60"/>
  <c r="X37" i="60"/>
  <c r="V45" i="60"/>
  <c r="W49" i="60"/>
  <c r="X53" i="60"/>
  <c r="W67" i="60"/>
  <c r="W79" i="60"/>
  <c r="W95" i="60"/>
  <c r="Z119" i="60"/>
  <c r="X132" i="60"/>
  <c r="X136" i="60"/>
  <c r="X140" i="60"/>
  <c r="X144" i="60"/>
  <c r="X148" i="60"/>
  <c r="X152" i="60"/>
  <c r="Z153" i="60"/>
  <c r="V155" i="60"/>
  <c r="X157" i="60"/>
  <c r="V160" i="60"/>
  <c r="V168" i="60"/>
  <c r="V170" i="60"/>
  <c r="V172" i="60"/>
  <c r="X185" i="60"/>
  <c r="X189" i="60"/>
  <c r="W200" i="60"/>
  <c r="Z204" i="60"/>
  <c r="W206" i="60"/>
  <c r="W212" i="60"/>
  <c r="W7" i="60"/>
  <c r="W9" i="60"/>
  <c r="X15" i="60"/>
  <c r="X17" i="60"/>
  <c r="X19" i="60"/>
  <c r="W29" i="60"/>
  <c r="X33" i="60"/>
  <c r="V41" i="60"/>
  <c r="W45" i="60"/>
  <c r="X49" i="60"/>
  <c r="V57" i="60"/>
  <c r="X67" i="60"/>
  <c r="W83" i="60"/>
  <c r="W99" i="60"/>
  <c r="W111" i="60"/>
  <c r="W123" i="60"/>
  <c r="W170" i="60"/>
  <c r="V176" i="60"/>
  <c r="V178" i="60"/>
  <c r="V180" i="60"/>
  <c r="Y191" i="60"/>
  <c r="V194" i="60"/>
  <c r="Z200" i="60"/>
  <c r="Z212" i="60"/>
  <c r="Y216" i="60"/>
  <c r="V216" i="60"/>
  <c r="W230" i="60"/>
  <c r="W232" i="60"/>
  <c r="W236" i="60"/>
  <c r="W238" i="60"/>
  <c r="W240" i="60"/>
  <c r="Y241" i="60"/>
  <c r="Y247" i="60"/>
  <c r="W250" i="60"/>
  <c r="Y255" i="60"/>
  <c r="W258" i="60"/>
  <c r="W264" i="60"/>
  <c r="V266" i="60"/>
  <c r="W270" i="60"/>
  <c r="W278" i="60"/>
  <c r="X282" i="60"/>
  <c r="V285" i="60"/>
  <c r="X286" i="60"/>
  <c r="V289" i="60"/>
  <c r="X290" i="60"/>
  <c r="V293" i="60"/>
  <c r="X294" i="60"/>
  <c r="V298" i="60"/>
  <c r="V300" i="60"/>
  <c r="X302" i="60"/>
  <c r="X303" i="60"/>
  <c r="W304" i="60"/>
  <c r="Z306" i="60"/>
  <c r="Y307" i="60"/>
  <c r="X308" i="60"/>
  <c r="V310" i="60"/>
  <c r="Z312" i="60"/>
  <c r="Z313" i="60"/>
  <c r="X314" i="60"/>
  <c r="X315" i="60"/>
  <c r="W316" i="60"/>
  <c r="V317" i="60"/>
  <c r="V318" i="60"/>
  <c r="Z320" i="60"/>
  <c r="Z321" i="60"/>
  <c r="X322" i="60"/>
  <c r="X323" i="60"/>
  <c r="W324" i="60"/>
  <c r="V325" i="60"/>
  <c r="V326" i="60"/>
  <c r="Z328" i="60"/>
  <c r="Z329" i="60"/>
  <c r="X330" i="60"/>
  <c r="X331" i="60"/>
  <c r="W332" i="60"/>
  <c r="V333" i="60"/>
  <c r="V334" i="60"/>
  <c r="Z336" i="60"/>
  <c r="Z337" i="60"/>
  <c r="X338" i="60"/>
  <c r="X339" i="60"/>
  <c r="W340" i="60"/>
  <c r="V341" i="60"/>
  <c r="V342" i="60"/>
  <c r="Z344" i="60"/>
  <c r="Z345" i="60"/>
  <c r="X346" i="60"/>
  <c r="V349" i="60"/>
  <c r="V350" i="60"/>
  <c r="X356" i="60"/>
  <c r="W358" i="60"/>
  <c r="V359" i="60"/>
  <c r="X364" i="60"/>
  <c r="W366" i="60"/>
  <c r="V367" i="60"/>
  <c r="W375" i="60"/>
  <c r="X228" i="60"/>
  <c r="X230" i="60"/>
  <c r="X232" i="60"/>
  <c r="X236" i="60"/>
  <c r="V274" i="60"/>
  <c r="V277" i="60"/>
  <c r="W284" i="60"/>
  <c r="Z285" i="60"/>
  <c r="W288" i="60"/>
  <c r="Z289" i="60"/>
  <c r="W292" i="60"/>
  <c r="Z293" i="60"/>
  <c r="V296" i="60"/>
  <c r="V297" i="60"/>
  <c r="W298" i="60"/>
  <c r="V299" i="60"/>
  <c r="W300" i="60"/>
  <c r="Z302" i="60"/>
  <c r="Y303" i="60"/>
  <c r="X304" i="60"/>
  <c r="V306" i="60"/>
  <c r="Z308" i="60"/>
  <c r="W310" i="60"/>
  <c r="V311" i="60"/>
  <c r="V312" i="60"/>
  <c r="Z314" i="60"/>
  <c r="Z315" i="60"/>
  <c r="X316" i="60"/>
  <c r="X317" i="60"/>
  <c r="W318" i="60"/>
  <c r="Z322" i="60"/>
  <c r="X325" i="60"/>
  <c r="W326" i="60"/>
  <c r="V328" i="60"/>
  <c r="Z330" i="60"/>
  <c r="Z331" i="60"/>
  <c r="X332" i="60"/>
  <c r="X333" i="60"/>
  <c r="W334" i="60"/>
  <c r="V335" i="60"/>
  <c r="V336" i="60"/>
  <c r="Z338" i="60"/>
  <c r="Z339" i="60"/>
  <c r="X340" i="60"/>
  <c r="X341" i="60"/>
  <c r="W342" i="60"/>
  <c r="V343" i="60"/>
  <c r="V344" i="60"/>
  <c r="Z346" i="60"/>
  <c r="Z347" i="60"/>
  <c r="X348" i="60"/>
  <c r="X349" i="60"/>
  <c r="W350" i="60"/>
  <c r="V351" i="60"/>
  <c r="V352" i="60"/>
  <c r="V355" i="60"/>
  <c r="X358" i="60"/>
  <c r="W359" i="60"/>
  <c r="V363" i="60"/>
  <c r="X366" i="60"/>
  <c r="W367" i="60"/>
  <c r="V371" i="60"/>
  <c r="X374" i="60"/>
  <c r="W404" i="60"/>
  <c r="V220" i="60"/>
  <c r="V225" i="60"/>
  <c r="Y227" i="60"/>
  <c r="X244" i="60"/>
  <c r="W246" i="60"/>
  <c r="V248" i="60"/>
  <c r="W254" i="60"/>
  <c r="V256" i="60"/>
  <c r="V262" i="60"/>
  <c r="V265" i="60"/>
  <c r="V271" i="60"/>
  <c r="W274" i="60"/>
  <c r="V276" i="60"/>
  <c r="V279" i="60"/>
  <c r="V281" i="60"/>
  <c r="V283" i="60"/>
  <c r="X284" i="60"/>
  <c r="V287" i="60"/>
  <c r="X288" i="60"/>
  <c r="V291" i="60"/>
  <c r="X292" i="60"/>
  <c r="V295" i="60"/>
  <c r="W296" i="60"/>
  <c r="Z297" i="60"/>
  <c r="X298" i="60"/>
  <c r="Z299" i="60"/>
  <c r="X300" i="60"/>
  <c r="V302" i="60"/>
  <c r="Z304" i="60"/>
  <c r="W306" i="60"/>
  <c r="V307" i="60"/>
  <c r="V308" i="60"/>
  <c r="X310" i="60"/>
  <c r="W312" i="60"/>
  <c r="V313" i="60"/>
  <c r="V314" i="60"/>
  <c r="Z316" i="60"/>
  <c r="Z317" i="60"/>
  <c r="X318" i="60"/>
  <c r="X319" i="60"/>
  <c r="W320" i="60"/>
  <c r="V321" i="60"/>
  <c r="V322" i="60"/>
  <c r="Z324" i="60"/>
  <c r="Z325" i="60"/>
  <c r="X326" i="60"/>
  <c r="X327" i="60"/>
  <c r="W328" i="60"/>
  <c r="V329" i="60"/>
  <c r="V330" i="60"/>
  <c r="Z332" i="60"/>
  <c r="Z333" i="60"/>
  <c r="X334" i="60"/>
  <c r="X335" i="60"/>
  <c r="W336" i="60"/>
  <c r="V337" i="60"/>
  <c r="V338" i="60"/>
  <c r="Z340" i="60"/>
  <c r="Z341" i="60"/>
  <c r="X342" i="60"/>
  <c r="X343" i="60"/>
  <c r="W344" i="60"/>
  <c r="V345" i="60"/>
  <c r="V346" i="60"/>
  <c r="Z348" i="60"/>
  <c r="Z349" i="60"/>
  <c r="X350" i="60"/>
  <c r="X351" i="60"/>
  <c r="W352" i="60"/>
  <c r="Y355" i="60"/>
  <c r="Y359" i="60"/>
  <c r="Y363" i="60"/>
  <c r="W365" i="60"/>
  <c r="Y367" i="60"/>
  <c r="Y371" i="60"/>
  <c r="W373" i="60"/>
  <c r="W383" i="60"/>
  <c r="W220" i="60"/>
  <c r="W222" i="60"/>
  <c r="W224" i="60"/>
  <c r="Y225" i="60"/>
  <c r="Y233" i="60"/>
  <c r="V241" i="60"/>
  <c r="Y243" i="60"/>
  <c r="W248" i="60"/>
  <c r="V250" i="60"/>
  <c r="W256" i="60"/>
  <c r="V258" i="60"/>
  <c r="W262" i="60"/>
  <c r="V264" i="60"/>
  <c r="V270" i="60"/>
  <c r="V273" i="60"/>
  <c r="W276" i="60"/>
  <c r="V278" i="60"/>
  <c r="Z298" i="60"/>
  <c r="Z300" i="60"/>
  <c r="Z310" i="60"/>
  <c r="Z318" i="60"/>
  <c r="Z326" i="60"/>
  <c r="Z334" i="60"/>
  <c r="Z342" i="60"/>
  <c r="Z350" i="60"/>
  <c r="W400" i="60"/>
  <c r="W408" i="60"/>
  <c r="V5" i="60"/>
  <c r="V8" i="60"/>
  <c r="Z11" i="60"/>
  <c r="V13" i="60"/>
  <c r="V16" i="60"/>
  <c r="Z19" i="60"/>
  <c r="V21" i="60"/>
  <c r="V24" i="60"/>
  <c r="V27" i="60"/>
  <c r="V31" i="60"/>
  <c r="V35" i="60"/>
  <c r="V39" i="60"/>
  <c r="V43" i="60"/>
  <c r="V47" i="60"/>
  <c r="V51" i="60"/>
  <c r="V55" i="60"/>
  <c r="Z59" i="60"/>
  <c r="V65" i="60"/>
  <c r="V69" i="60"/>
  <c r="X71" i="60"/>
  <c r="V73" i="60"/>
  <c r="X75" i="60"/>
  <c r="V77" i="60"/>
  <c r="X79" i="60"/>
  <c r="V81" i="60"/>
  <c r="X83" i="60"/>
  <c r="V85" i="60"/>
  <c r="X87" i="60"/>
  <c r="V89" i="60"/>
  <c r="X91" i="60"/>
  <c r="V93" i="60"/>
  <c r="X95" i="60"/>
  <c r="V97" i="60"/>
  <c r="X99" i="60"/>
  <c r="V101" i="60"/>
  <c r="X103" i="60"/>
  <c r="V105" i="60"/>
  <c r="V109" i="60"/>
  <c r="V113" i="60"/>
  <c r="Y158" i="60"/>
  <c r="X158" i="60"/>
  <c r="W158" i="60"/>
  <c r="V158" i="60"/>
  <c r="Y163" i="60"/>
  <c r="X163" i="60"/>
  <c r="Y183" i="60"/>
  <c r="X183" i="60"/>
  <c r="Y197" i="60"/>
  <c r="X197" i="60"/>
  <c r="Y202" i="60"/>
  <c r="Z202" i="60"/>
  <c r="W202" i="60"/>
  <c r="V202" i="60"/>
  <c r="Z242" i="60"/>
  <c r="X242" i="60"/>
  <c r="W242" i="60"/>
  <c r="Z13" i="60"/>
  <c r="W5" i="60"/>
  <c r="Y6" i="60"/>
  <c r="Z9" i="60"/>
  <c r="V11" i="60"/>
  <c r="W13" i="60"/>
  <c r="Y14" i="60"/>
  <c r="Z17" i="60"/>
  <c r="V19" i="60"/>
  <c r="W21" i="60"/>
  <c r="Y22" i="60"/>
  <c r="Z25" i="60"/>
  <c r="W27" i="60"/>
  <c r="Z29" i="60"/>
  <c r="W31" i="60"/>
  <c r="Z33" i="60"/>
  <c r="W35" i="60"/>
  <c r="Z37" i="60"/>
  <c r="W39" i="60"/>
  <c r="Z41" i="60"/>
  <c r="W43" i="60"/>
  <c r="Z45" i="60"/>
  <c r="W47" i="60"/>
  <c r="Z49" i="60"/>
  <c r="W51" i="60"/>
  <c r="Z53" i="60"/>
  <c r="W55" i="60"/>
  <c r="Z57" i="60"/>
  <c r="V59" i="60"/>
  <c r="X61" i="60"/>
  <c r="Z63" i="60"/>
  <c r="W65" i="60"/>
  <c r="AC65" i="60" s="1"/>
  <c r="Z67" i="60"/>
  <c r="W69" i="60"/>
  <c r="Z71" i="60"/>
  <c r="W73" i="60"/>
  <c r="Z75" i="60"/>
  <c r="W77" i="60"/>
  <c r="Z79" i="60"/>
  <c r="W81" i="60"/>
  <c r="Z83" i="60"/>
  <c r="W85" i="60"/>
  <c r="Z87" i="60"/>
  <c r="W89" i="60"/>
  <c r="Z91" i="60"/>
  <c r="W93" i="60"/>
  <c r="Z95" i="60"/>
  <c r="W97" i="60"/>
  <c r="Z99" i="60"/>
  <c r="W101" i="60"/>
  <c r="Z103" i="60"/>
  <c r="W105" i="60"/>
  <c r="Z107" i="60"/>
  <c r="W109" i="60"/>
  <c r="Z111" i="60"/>
  <c r="W113" i="60"/>
  <c r="V115" i="60"/>
  <c r="Y127" i="60"/>
  <c r="W127" i="60"/>
  <c r="V127" i="60"/>
  <c r="Z158" i="60"/>
  <c r="Y161" i="60"/>
  <c r="X161" i="60"/>
  <c r="Y210" i="60"/>
  <c r="Z210" i="60"/>
  <c r="W210" i="60"/>
  <c r="V210" i="60"/>
  <c r="Y252" i="60"/>
  <c r="X252" i="60"/>
  <c r="W252" i="60"/>
  <c r="V252" i="60"/>
  <c r="Z5" i="60"/>
  <c r="X5" i="60"/>
  <c r="Z7" i="60"/>
  <c r="V9" i="60"/>
  <c r="W11" i="60"/>
  <c r="V12" i="60"/>
  <c r="X13" i="60"/>
  <c r="Z15" i="60"/>
  <c r="V17" i="60"/>
  <c r="W19" i="60"/>
  <c r="V20" i="60"/>
  <c r="X21" i="60"/>
  <c r="Z23" i="60"/>
  <c r="V25" i="60"/>
  <c r="X27" i="60"/>
  <c r="V29" i="60"/>
  <c r="X31" i="60"/>
  <c r="X35" i="60"/>
  <c r="X39" i="60"/>
  <c r="X43" i="60"/>
  <c r="X47" i="60"/>
  <c r="X51" i="60"/>
  <c r="X55" i="60"/>
  <c r="W59" i="60"/>
  <c r="Z61" i="60"/>
  <c r="V63" i="60"/>
  <c r="X65" i="60"/>
  <c r="V67" i="60"/>
  <c r="X69" i="60"/>
  <c r="V71" i="60"/>
  <c r="X73" i="60"/>
  <c r="V75" i="60"/>
  <c r="X77" i="60"/>
  <c r="V79" i="60"/>
  <c r="X81" i="60"/>
  <c r="V83" i="60"/>
  <c r="X85" i="60"/>
  <c r="V87" i="60"/>
  <c r="X89" i="60"/>
  <c r="V91" i="60"/>
  <c r="X93" i="60"/>
  <c r="V95" i="60"/>
  <c r="X97" i="60"/>
  <c r="V99" i="60"/>
  <c r="X101" i="60"/>
  <c r="AD101" i="60" s="1"/>
  <c r="V103" i="60"/>
  <c r="X105" i="60"/>
  <c r="AD105" i="60" s="1"/>
  <c r="V107" i="60"/>
  <c r="X109" i="60"/>
  <c r="V111" i="60"/>
  <c r="Z113" i="60"/>
  <c r="W115" i="60"/>
  <c r="V117" i="60"/>
  <c r="Y125" i="60"/>
  <c r="Z125" i="60"/>
  <c r="W125" i="60"/>
  <c r="Z127" i="60"/>
  <c r="Y167" i="60"/>
  <c r="X167" i="60"/>
  <c r="Y174" i="60"/>
  <c r="Z174" i="60"/>
  <c r="W174" i="60"/>
  <c r="V174" i="60"/>
  <c r="Y192" i="60"/>
  <c r="Z192" i="60"/>
  <c r="W192" i="60"/>
  <c r="V192" i="60"/>
  <c r="Y218" i="60"/>
  <c r="Z218" i="60"/>
  <c r="W218" i="60"/>
  <c r="V218" i="60"/>
  <c r="Z252" i="60"/>
  <c r="Y260" i="60"/>
  <c r="X260" i="60"/>
  <c r="W260" i="60"/>
  <c r="V260" i="60"/>
  <c r="Z21" i="60"/>
  <c r="AF21" i="60" s="1"/>
  <c r="Z27" i="60"/>
  <c r="Z31" i="60"/>
  <c r="Z35" i="60"/>
  <c r="Z39" i="60"/>
  <c r="Z43" i="60"/>
  <c r="Z47" i="60"/>
  <c r="Z51" i="60"/>
  <c r="Z55" i="60"/>
  <c r="Z65" i="60"/>
  <c r="Z69" i="60"/>
  <c r="Z73" i="60"/>
  <c r="Z77" i="60"/>
  <c r="Z81" i="60"/>
  <c r="Z85" i="60"/>
  <c r="Z89" i="60"/>
  <c r="Z93" i="60"/>
  <c r="Z97" i="60"/>
  <c r="Z101" i="60"/>
  <c r="Z105" i="60"/>
  <c r="Z109" i="60"/>
  <c r="Y121" i="60"/>
  <c r="W121" i="60"/>
  <c r="V121" i="60"/>
  <c r="Y165" i="60"/>
  <c r="X165" i="60"/>
  <c r="Y175" i="60"/>
  <c r="X175" i="60"/>
  <c r="Y182" i="60"/>
  <c r="Z182" i="60"/>
  <c r="W182" i="60"/>
  <c r="V182" i="60"/>
  <c r="Y193" i="60"/>
  <c r="X193" i="60"/>
  <c r="Y196" i="60"/>
  <c r="Z196" i="60"/>
  <c r="W196" i="60"/>
  <c r="V196" i="60"/>
  <c r="Z226" i="60"/>
  <c r="X226" i="60"/>
  <c r="W226" i="60"/>
  <c r="Z234" i="60"/>
  <c r="X234" i="60"/>
  <c r="W234" i="60"/>
  <c r="Y268" i="60"/>
  <c r="X268" i="60"/>
  <c r="W268" i="60"/>
  <c r="V268" i="60"/>
  <c r="Z123" i="60"/>
  <c r="W131" i="60"/>
  <c r="W135" i="60"/>
  <c r="W139" i="60"/>
  <c r="W143" i="60"/>
  <c r="W147" i="60"/>
  <c r="W151" i="60"/>
  <c r="W155" i="60"/>
  <c r="W160" i="60"/>
  <c r="W162" i="60"/>
  <c r="W164" i="60"/>
  <c r="W166" i="60"/>
  <c r="W168" i="60"/>
  <c r="Z170" i="60"/>
  <c r="W172" i="60"/>
  <c r="W176" i="60"/>
  <c r="Z178" i="60"/>
  <c r="W180" i="60"/>
  <c r="W184" i="60"/>
  <c r="Z186" i="60"/>
  <c r="W188" i="60"/>
  <c r="W194" i="60"/>
  <c r="Z198" i="60"/>
  <c r="Z206" i="60"/>
  <c r="W208" i="60"/>
  <c r="Z214" i="60"/>
  <c r="W216" i="60"/>
  <c r="X246" i="60"/>
  <c r="X248" i="60"/>
  <c r="Y249" i="60"/>
  <c r="X250" i="60"/>
  <c r="X254" i="60"/>
  <c r="X256" i="60"/>
  <c r="Y257" i="60"/>
  <c r="X258" i="60"/>
  <c r="X262" i="60"/>
  <c r="X264" i="60"/>
  <c r="Y265" i="60"/>
  <c r="X266" i="60"/>
  <c r="X270" i="60"/>
  <c r="Z271" i="60"/>
  <c r="X272" i="60"/>
  <c r="Z273" i="60"/>
  <c r="X274" i="60"/>
  <c r="Z275" i="60"/>
  <c r="X276" i="60"/>
  <c r="Z277" i="60"/>
  <c r="X278" i="60"/>
  <c r="Z279" i="60"/>
  <c r="X280" i="60"/>
  <c r="Z281" i="60"/>
  <c r="V123" i="60"/>
  <c r="V129" i="60"/>
  <c r="X130" i="60"/>
  <c r="Z131" i="60"/>
  <c r="V133" i="60"/>
  <c r="X134" i="60"/>
  <c r="Z135" i="60"/>
  <c r="V137" i="60"/>
  <c r="X138" i="60"/>
  <c r="Z139" i="60"/>
  <c r="V141" i="60"/>
  <c r="X142" i="60"/>
  <c r="Z143" i="60"/>
  <c r="V145" i="60"/>
  <c r="X146" i="60"/>
  <c r="Z147" i="60"/>
  <c r="V149" i="60"/>
  <c r="X150" i="60"/>
  <c r="Z151" i="60"/>
  <c r="Z155" i="60"/>
  <c r="V157" i="60"/>
  <c r="Y159" i="60"/>
  <c r="X160" i="60"/>
  <c r="X162" i="60"/>
  <c r="X164" i="60"/>
  <c r="X166" i="60"/>
  <c r="Z168" i="60"/>
  <c r="Z172" i="60"/>
  <c r="Z176" i="60"/>
  <c r="Z180" i="60"/>
  <c r="Z184" i="60"/>
  <c r="Z188" i="60"/>
  <c r="V190" i="60"/>
  <c r="Z194" i="60"/>
  <c r="V200" i="60"/>
  <c r="V204" i="60"/>
  <c r="Z208" i="60"/>
  <c r="V212" i="60"/>
  <c r="Z216" i="60"/>
  <c r="V233" i="60"/>
  <c r="Z246" i="60"/>
  <c r="Z248" i="60"/>
  <c r="Z250" i="60"/>
  <c r="Z254" i="60"/>
  <c r="Z256" i="60"/>
  <c r="Z258" i="60"/>
  <c r="Z262" i="60"/>
  <c r="Z264" i="60"/>
  <c r="Z266" i="60"/>
  <c r="Z270" i="60"/>
  <c r="Z272" i="60"/>
  <c r="Z274" i="60"/>
  <c r="Z276" i="60"/>
  <c r="Z278" i="60"/>
  <c r="Z280" i="60"/>
  <c r="Z160" i="60"/>
  <c r="Z162" i="60"/>
  <c r="Z164" i="60"/>
  <c r="Z166" i="60"/>
  <c r="V280" i="60"/>
  <c r="W282" i="60"/>
  <c r="W30" i="60"/>
  <c r="Z30" i="60"/>
  <c r="V30" i="60"/>
  <c r="V6" i="60"/>
  <c r="Y8" i="60"/>
  <c r="V10" i="60"/>
  <c r="Y12" i="60"/>
  <c r="V14" i="60"/>
  <c r="Y16" i="60"/>
  <c r="V18" i="60"/>
  <c r="Y20" i="60"/>
  <c r="V22" i="60"/>
  <c r="Y30" i="60"/>
  <c r="X60" i="60"/>
  <c r="W60" i="60"/>
  <c r="Z60" i="60"/>
  <c r="V60" i="60"/>
  <c r="W26" i="60"/>
  <c r="V26" i="60"/>
  <c r="Z26" i="60"/>
  <c r="X6" i="60"/>
  <c r="Z8" i="60"/>
  <c r="X10" i="60"/>
  <c r="Z12" i="60"/>
  <c r="X14" i="60"/>
  <c r="Z16" i="60"/>
  <c r="X18" i="60"/>
  <c r="Z20" i="60"/>
  <c r="X22" i="60"/>
  <c r="W24" i="60"/>
  <c r="Z24" i="60"/>
  <c r="X58" i="60"/>
  <c r="W58" i="60"/>
  <c r="Z58" i="60"/>
  <c r="V58" i="60"/>
  <c r="Y60" i="60"/>
  <c r="Y66" i="60"/>
  <c r="X66" i="60"/>
  <c r="W66" i="60"/>
  <c r="Z66" i="60"/>
  <c r="V66" i="60"/>
  <c r="W34" i="60"/>
  <c r="Z34" i="60"/>
  <c r="V34" i="60"/>
  <c r="W36" i="60"/>
  <c r="Z36" i="60"/>
  <c r="V36" i="60"/>
  <c r="W38" i="60"/>
  <c r="Z38" i="60"/>
  <c r="V38" i="60"/>
  <c r="W40" i="60"/>
  <c r="Z40" i="60"/>
  <c r="V40" i="60"/>
  <c r="W42" i="60"/>
  <c r="Z42" i="60"/>
  <c r="V42" i="60"/>
  <c r="W44" i="60"/>
  <c r="Z44" i="60"/>
  <c r="V44" i="60"/>
  <c r="W46" i="60"/>
  <c r="Z46" i="60"/>
  <c r="V46" i="60"/>
  <c r="W48" i="60"/>
  <c r="Z48" i="60"/>
  <c r="V48" i="60"/>
  <c r="W50" i="60"/>
  <c r="Z50" i="60"/>
  <c r="V50" i="60"/>
  <c r="W52" i="60"/>
  <c r="Z52" i="60"/>
  <c r="V52" i="60"/>
  <c r="W54" i="60"/>
  <c r="Z54" i="60"/>
  <c r="V54" i="60"/>
  <c r="X56" i="60"/>
  <c r="W56" i="60"/>
  <c r="Z56" i="60"/>
  <c r="V56" i="60"/>
  <c r="X64" i="60"/>
  <c r="W64" i="60"/>
  <c r="Z64" i="60"/>
  <c r="V64" i="60"/>
  <c r="W28" i="60"/>
  <c r="Z28" i="60"/>
  <c r="V28" i="60"/>
  <c r="W32" i="60"/>
  <c r="Z32" i="60"/>
  <c r="V32" i="60"/>
  <c r="Z6" i="60"/>
  <c r="X8" i="60"/>
  <c r="Z10" i="60"/>
  <c r="X12" i="60"/>
  <c r="Z14" i="60"/>
  <c r="X16" i="60"/>
  <c r="Z18" i="60"/>
  <c r="X20" i="60"/>
  <c r="Z22" i="60"/>
  <c r="X24" i="60"/>
  <c r="X26" i="60"/>
  <c r="X28" i="60"/>
  <c r="X30" i="60"/>
  <c r="X32" i="60"/>
  <c r="X34" i="60"/>
  <c r="X36" i="60"/>
  <c r="X38" i="60"/>
  <c r="X40" i="60"/>
  <c r="X42" i="60"/>
  <c r="X44" i="60"/>
  <c r="X46" i="60"/>
  <c r="X48" i="60"/>
  <c r="X50" i="60"/>
  <c r="X52" i="60"/>
  <c r="X54" i="60"/>
  <c r="Y56" i="60"/>
  <c r="X62" i="60"/>
  <c r="W62" i="60"/>
  <c r="Z62" i="60"/>
  <c r="V62" i="60"/>
  <c r="Y64" i="60"/>
  <c r="V68" i="60"/>
  <c r="Z68" i="60"/>
  <c r="V70" i="60"/>
  <c r="Z70" i="60"/>
  <c r="V72" i="60"/>
  <c r="Z72" i="60"/>
  <c r="V74" i="60"/>
  <c r="Z74" i="60"/>
  <c r="V76" i="60"/>
  <c r="Z76" i="60"/>
  <c r="V78" i="60"/>
  <c r="Z78" i="60"/>
  <c r="V80" i="60"/>
  <c r="Z80" i="60"/>
  <c r="V82" i="60"/>
  <c r="Z82" i="60"/>
  <c r="V84" i="60"/>
  <c r="Z84" i="60"/>
  <c r="V86" i="60"/>
  <c r="Z86" i="60"/>
  <c r="V88" i="60"/>
  <c r="Z88" i="60"/>
  <c r="V90" i="60"/>
  <c r="Z90" i="60"/>
  <c r="V92" i="60"/>
  <c r="Z92" i="60"/>
  <c r="V94" i="60"/>
  <c r="Z94" i="60"/>
  <c r="V96" i="60"/>
  <c r="Z96" i="60"/>
  <c r="V98" i="60"/>
  <c r="Z98" i="60"/>
  <c r="V100" i="60"/>
  <c r="Z100" i="60"/>
  <c r="V102" i="60"/>
  <c r="Z102" i="60"/>
  <c r="V104" i="60"/>
  <c r="Z104" i="60"/>
  <c r="V106" i="60"/>
  <c r="Z106" i="60"/>
  <c r="V108" i="60"/>
  <c r="Z108" i="60"/>
  <c r="V110" i="60"/>
  <c r="Z110" i="60"/>
  <c r="V112" i="60"/>
  <c r="Z112" i="60"/>
  <c r="X113" i="60"/>
  <c r="V114" i="60"/>
  <c r="Z114" i="60"/>
  <c r="X115" i="60"/>
  <c r="V116" i="60"/>
  <c r="Z116" i="60"/>
  <c r="X117" i="60"/>
  <c r="V118" i="60"/>
  <c r="Z118" i="60"/>
  <c r="X119" i="60"/>
  <c r="V120" i="60"/>
  <c r="Z120" i="60"/>
  <c r="X121" i="60"/>
  <c r="V122" i="60"/>
  <c r="Z122" i="60"/>
  <c r="V124" i="60"/>
  <c r="Z124" i="60"/>
  <c r="X125" i="60"/>
  <c r="V126" i="60"/>
  <c r="Z126" i="60"/>
  <c r="X127" i="60"/>
  <c r="V128" i="60"/>
  <c r="Z128" i="60"/>
  <c r="X129" i="60"/>
  <c r="V130" i="60"/>
  <c r="Z130" i="60"/>
  <c r="X131" i="60"/>
  <c r="V132" i="60"/>
  <c r="Z132" i="60"/>
  <c r="X133" i="60"/>
  <c r="V134" i="60"/>
  <c r="Z134" i="60"/>
  <c r="X135" i="60"/>
  <c r="V136" i="60"/>
  <c r="Z136" i="60"/>
  <c r="X137" i="60"/>
  <c r="V138" i="60"/>
  <c r="Z138" i="60"/>
  <c r="X139" i="60"/>
  <c r="V140" i="60"/>
  <c r="Z140" i="60"/>
  <c r="X141" i="60"/>
  <c r="V142" i="60"/>
  <c r="Z142" i="60"/>
  <c r="X143" i="60"/>
  <c r="V144" i="60"/>
  <c r="Z144" i="60"/>
  <c r="X145" i="60"/>
  <c r="AD145" i="60" s="1"/>
  <c r="V146" i="60"/>
  <c r="Z146" i="60"/>
  <c r="X147" i="60"/>
  <c r="V148" i="60"/>
  <c r="Z148" i="60"/>
  <c r="X149" i="60"/>
  <c r="V150" i="60"/>
  <c r="Z150" i="60"/>
  <c r="X151" i="60"/>
  <c r="V152" i="60"/>
  <c r="Z152" i="60"/>
  <c r="X153" i="60"/>
  <c r="V154" i="60"/>
  <c r="Z154" i="60"/>
  <c r="X155" i="60"/>
  <c r="V156" i="60"/>
  <c r="Z156" i="60"/>
  <c r="Y157" i="60"/>
  <c r="V159" i="60"/>
  <c r="W169" i="60"/>
  <c r="Z169" i="60"/>
  <c r="V169" i="60"/>
  <c r="X171" i="60"/>
  <c r="W177" i="60"/>
  <c r="Z177" i="60"/>
  <c r="V177" i="60"/>
  <c r="X179" i="60"/>
  <c r="W185" i="60"/>
  <c r="AC185" i="60" s="1"/>
  <c r="Z185" i="60"/>
  <c r="V185" i="60"/>
  <c r="X187" i="60"/>
  <c r="W193" i="60"/>
  <c r="Z193" i="60"/>
  <c r="V193" i="60"/>
  <c r="X195" i="60"/>
  <c r="W201" i="60"/>
  <c r="Z201" i="60"/>
  <c r="V201" i="60"/>
  <c r="W68" i="60"/>
  <c r="W70" i="60"/>
  <c r="W72" i="60"/>
  <c r="W74" i="60"/>
  <c r="W76" i="60"/>
  <c r="W78" i="60"/>
  <c r="W80" i="60"/>
  <c r="W82" i="60"/>
  <c r="W84" i="60"/>
  <c r="W86" i="60"/>
  <c r="W88" i="60"/>
  <c r="W90" i="60"/>
  <c r="W92" i="60"/>
  <c r="W94" i="60"/>
  <c r="W96" i="60"/>
  <c r="W98" i="60"/>
  <c r="W100" i="60"/>
  <c r="W102" i="60"/>
  <c r="W104" i="60"/>
  <c r="W106" i="60"/>
  <c r="W108" i="60"/>
  <c r="W110" i="60"/>
  <c r="W112" i="60"/>
  <c r="W114" i="60"/>
  <c r="W116" i="60"/>
  <c r="W118" i="60"/>
  <c r="W120" i="60"/>
  <c r="W122" i="60"/>
  <c r="W124" i="60"/>
  <c r="W126" i="60"/>
  <c r="W128" i="60"/>
  <c r="W130" i="60"/>
  <c r="W132" i="60"/>
  <c r="W134" i="60"/>
  <c r="W136" i="60"/>
  <c r="W138" i="60"/>
  <c r="W140" i="60"/>
  <c r="W142" i="60"/>
  <c r="W144" i="60"/>
  <c r="W146" i="60"/>
  <c r="W148" i="60"/>
  <c r="W150" i="60"/>
  <c r="W152" i="60"/>
  <c r="W154" i="60"/>
  <c r="W156" i="60"/>
  <c r="Z157" i="60"/>
  <c r="X159" i="60"/>
  <c r="W161" i="60"/>
  <c r="Z161" i="60"/>
  <c r="V161" i="60"/>
  <c r="W163" i="60"/>
  <c r="Z163" i="60"/>
  <c r="V163" i="60"/>
  <c r="W165" i="60"/>
  <c r="Z165" i="60"/>
  <c r="V165" i="60"/>
  <c r="W167" i="60"/>
  <c r="Z167" i="60"/>
  <c r="V167" i="60"/>
  <c r="W175" i="60"/>
  <c r="Z175" i="60"/>
  <c r="V175" i="60"/>
  <c r="W183" i="60"/>
  <c r="Z183" i="60"/>
  <c r="V183" i="60"/>
  <c r="W191" i="60"/>
  <c r="Z191" i="60"/>
  <c r="V191" i="60"/>
  <c r="W199" i="60"/>
  <c r="Z199" i="60"/>
  <c r="V199" i="60"/>
  <c r="X68" i="60"/>
  <c r="X70" i="60"/>
  <c r="X72" i="60"/>
  <c r="X74" i="60"/>
  <c r="X76" i="60"/>
  <c r="X78" i="60"/>
  <c r="X80" i="60"/>
  <c r="X82" i="60"/>
  <c r="X84" i="60"/>
  <c r="X86" i="60"/>
  <c r="X88" i="60"/>
  <c r="X90" i="60"/>
  <c r="X92" i="60"/>
  <c r="X94" i="60"/>
  <c r="X96" i="60"/>
  <c r="X98" i="60"/>
  <c r="X100" i="60"/>
  <c r="X102" i="60"/>
  <c r="X104" i="60"/>
  <c r="X106" i="60"/>
  <c r="X108" i="60"/>
  <c r="X110" i="60"/>
  <c r="X112" i="60"/>
  <c r="X114" i="60"/>
  <c r="X116" i="60"/>
  <c r="X118" i="60"/>
  <c r="X120" i="60"/>
  <c r="X122" i="60"/>
  <c r="X124" i="60"/>
  <c r="X126" i="60"/>
  <c r="X128" i="60"/>
  <c r="W173" i="60"/>
  <c r="Z173" i="60"/>
  <c r="V173" i="60"/>
  <c r="W181" i="60"/>
  <c r="Z181" i="60"/>
  <c r="V181" i="60"/>
  <c r="AB181" i="60" s="1"/>
  <c r="W189" i="60"/>
  <c r="Z189" i="60"/>
  <c r="V189" i="60"/>
  <c r="W197" i="60"/>
  <c r="Z197" i="60"/>
  <c r="V197" i="60"/>
  <c r="Z159" i="60"/>
  <c r="W171" i="60"/>
  <c r="Z171" i="60"/>
  <c r="V171" i="60"/>
  <c r="X173" i="60"/>
  <c r="W179" i="60"/>
  <c r="Z179" i="60"/>
  <c r="V179" i="60"/>
  <c r="X181" i="60"/>
  <c r="W187" i="60"/>
  <c r="Z187" i="60"/>
  <c r="V187" i="60"/>
  <c r="W195" i="60"/>
  <c r="Z195" i="60"/>
  <c r="V195" i="60"/>
  <c r="X203" i="60"/>
  <c r="W203" i="60"/>
  <c r="Z203" i="60"/>
  <c r="V203" i="60"/>
  <c r="X168" i="60"/>
  <c r="X170" i="60"/>
  <c r="X172" i="60"/>
  <c r="X174" i="60"/>
  <c r="X176" i="60"/>
  <c r="X178" i="60"/>
  <c r="X180" i="60"/>
  <c r="X182" i="60"/>
  <c r="X184" i="60"/>
  <c r="X186" i="60"/>
  <c r="X188" i="60"/>
  <c r="X190" i="60"/>
  <c r="X192" i="60"/>
  <c r="X194" i="60"/>
  <c r="X196" i="60"/>
  <c r="X198" i="60"/>
  <c r="X200" i="60"/>
  <c r="X202" i="60"/>
  <c r="X204" i="60"/>
  <c r="V205" i="60"/>
  <c r="Z205" i="60"/>
  <c r="X206" i="60"/>
  <c r="V207" i="60"/>
  <c r="Z207" i="60"/>
  <c r="X208" i="60"/>
  <c r="V209" i="60"/>
  <c r="Z209" i="60"/>
  <c r="X210" i="60"/>
  <c r="V211" i="60"/>
  <c r="Z211" i="60"/>
  <c r="X212" i="60"/>
  <c r="V213" i="60"/>
  <c r="Z213" i="60"/>
  <c r="X214" i="60"/>
  <c r="V215" i="60"/>
  <c r="Z215" i="60"/>
  <c r="X216" i="60"/>
  <c r="V217" i="60"/>
  <c r="Z217" i="60"/>
  <c r="X218" i="60"/>
  <c r="V219" i="60"/>
  <c r="Z219" i="60"/>
  <c r="X220" i="60"/>
  <c r="V221" i="60"/>
  <c r="Y223" i="60"/>
  <c r="X227" i="60"/>
  <c r="W227" i="60"/>
  <c r="V229" i="60"/>
  <c r="Y231" i="60"/>
  <c r="X235" i="60"/>
  <c r="W235" i="60"/>
  <c r="V237" i="60"/>
  <c r="Y239" i="60"/>
  <c r="X243" i="60"/>
  <c r="W243" i="60"/>
  <c r="V245" i="60"/>
  <c r="X247" i="60"/>
  <c r="W247" i="60"/>
  <c r="Y251" i="60"/>
  <c r="V253" i="60"/>
  <c r="X255" i="60"/>
  <c r="W255" i="60"/>
  <c r="Y259" i="60"/>
  <c r="V261" i="60"/>
  <c r="AB261" i="60" s="1"/>
  <c r="X263" i="60"/>
  <c r="W263" i="60"/>
  <c r="Y267" i="60"/>
  <c r="V269" i="60"/>
  <c r="W205" i="60"/>
  <c r="W207" i="60"/>
  <c r="W209" i="60"/>
  <c r="W211" i="60"/>
  <c r="W213" i="60"/>
  <c r="W215" i="60"/>
  <c r="W217" i="60"/>
  <c r="W219" i="60"/>
  <c r="Y221" i="60"/>
  <c r="X225" i="60"/>
  <c r="W225" i="60"/>
  <c r="V227" i="60"/>
  <c r="Y229" i="60"/>
  <c r="X233" i="60"/>
  <c r="W233" i="60"/>
  <c r="V235" i="60"/>
  <c r="Y237" i="60"/>
  <c r="X241" i="60"/>
  <c r="W241" i="60"/>
  <c r="V243" i="60"/>
  <c r="Y245" i="60"/>
  <c r="V247" i="60"/>
  <c r="X249" i="60"/>
  <c r="W249" i="60"/>
  <c r="Y253" i="60"/>
  <c r="V255" i="60"/>
  <c r="X257" i="60"/>
  <c r="W257" i="60"/>
  <c r="Y261" i="60"/>
  <c r="V263" i="60"/>
  <c r="X265" i="60"/>
  <c r="W265" i="60"/>
  <c r="X205" i="60"/>
  <c r="X207" i="60"/>
  <c r="X209" i="60"/>
  <c r="X211" i="60"/>
  <c r="X213" i="60"/>
  <c r="X215" i="60"/>
  <c r="X217" i="60"/>
  <c r="X219" i="60"/>
  <c r="X223" i="60"/>
  <c r="W223" i="60"/>
  <c r="X231" i="60"/>
  <c r="W231" i="60"/>
  <c r="X239" i="60"/>
  <c r="W239" i="60"/>
  <c r="X251" i="60"/>
  <c r="W251" i="60"/>
  <c r="X259" i="60"/>
  <c r="W259" i="60"/>
  <c r="X267" i="60"/>
  <c r="W267" i="60"/>
  <c r="X221" i="60"/>
  <c r="AD221" i="60" s="1"/>
  <c r="W221" i="60"/>
  <c r="V223" i="60"/>
  <c r="X229" i="60"/>
  <c r="W229" i="60"/>
  <c r="V231" i="60"/>
  <c r="X237" i="60"/>
  <c r="W237" i="60"/>
  <c r="V239" i="60"/>
  <c r="X245" i="60"/>
  <c r="W245" i="60"/>
  <c r="V251" i="60"/>
  <c r="X253" i="60"/>
  <c r="W253" i="60"/>
  <c r="V259" i="60"/>
  <c r="X261" i="60"/>
  <c r="W261" i="60"/>
  <c r="V267" i="60"/>
  <c r="Y269" i="60"/>
  <c r="X269" i="60"/>
  <c r="W269" i="60"/>
  <c r="Y222" i="60"/>
  <c r="Y224" i="60"/>
  <c r="Y226" i="60"/>
  <c r="Y228" i="60"/>
  <c r="Y230" i="60"/>
  <c r="Y232" i="60"/>
  <c r="Y234" i="60"/>
  <c r="Y236" i="60"/>
  <c r="Y238" i="60"/>
  <c r="Y240" i="60"/>
  <c r="Y242" i="60"/>
  <c r="Y244" i="60"/>
  <c r="W271" i="60"/>
  <c r="W273" i="60"/>
  <c r="W275" i="60"/>
  <c r="W277" i="60"/>
  <c r="W279" i="60"/>
  <c r="W281" i="60"/>
  <c r="Y282" i="60"/>
  <c r="W283" i="60"/>
  <c r="Y284" i="60"/>
  <c r="W285" i="60"/>
  <c r="Y286" i="60"/>
  <c r="W287" i="60"/>
  <c r="Y288" i="60"/>
  <c r="W289" i="60"/>
  <c r="Y290" i="60"/>
  <c r="W291" i="60"/>
  <c r="Y292" i="60"/>
  <c r="W293" i="60"/>
  <c r="Y294" i="60"/>
  <c r="W295" i="60"/>
  <c r="Y296" i="60"/>
  <c r="W297" i="60"/>
  <c r="W299" i="60"/>
  <c r="X301" i="60"/>
  <c r="Z303" i="60"/>
  <c r="X305" i="60"/>
  <c r="Z307" i="60"/>
  <c r="X309" i="60"/>
  <c r="W311" i="60"/>
  <c r="Y311" i="60"/>
  <c r="V222" i="60"/>
  <c r="V224" i="60"/>
  <c r="V226" i="60"/>
  <c r="V228" i="60"/>
  <c r="V230" i="60"/>
  <c r="V232" i="60"/>
  <c r="V234" i="60"/>
  <c r="V236" i="60"/>
  <c r="V238" i="60"/>
  <c r="V240" i="60"/>
  <c r="V242" i="60"/>
  <c r="V244" i="60"/>
  <c r="X271" i="60"/>
  <c r="X273" i="60"/>
  <c r="X275" i="60"/>
  <c r="X277" i="60"/>
  <c r="X279" i="60"/>
  <c r="X281" i="60"/>
  <c r="V282" i="60"/>
  <c r="X283" i="60"/>
  <c r="V284" i="60"/>
  <c r="X285" i="60"/>
  <c r="V286" i="60"/>
  <c r="X287" i="60"/>
  <c r="V288" i="60"/>
  <c r="X289" i="60"/>
  <c r="V290" i="60"/>
  <c r="X291" i="60"/>
  <c r="V292" i="60"/>
  <c r="X293" i="60"/>
  <c r="V294" i="60"/>
  <c r="X295" i="60"/>
  <c r="X297" i="60"/>
  <c r="X299" i="60"/>
  <c r="Y301" i="60"/>
  <c r="Y305" i="60"/>
  <c r="Y309" i="60"/>
  <c r="Z301" i="60"/>
  <c r="Z305" i="60"/>
  <c r="Z309" i="60"/>
  <c r="V301" i="60"/>
  <c r="V305" i="60"/>
  <c r="V309" i="60"/>
  <c r="Y313" i="60"/>
  <c r="Y315" i="60"/>
  <c r="Y317" i="60"/>
  <c r="Y319" i="60"/>
  <c r="Y321" i="60"/>
  <c r="Y323" i="60"/>
  <c r="Y325" i="60"/>
  <c r="Y327" i="60"/>
  <c r="Y329" i="60"/>
  <c r="Y331" i="60"/>
  <c r="Y333" i="60"/>
  <c r="Y335" i="60"/>
  <c r="U335" i="60" s="1"/>
  <c r="Y337" i="60"/>
  <c r="Y339" i="60"/>
  <c r="Y341" i="60"/>
  <c r="Y343" i="60"/>
  <c r="U343" i="60" s="1"/>
  <c r="Y345" i="60"/>
  <c r="Y347" i="60"/>
  <c r="Y349" i="60"/>
  <c r="Y351" i="60"/>
  <c r="U351" i="60" s="1"/>
  <c r="V353" i="60"/>
  <c r="Z354" i="60"/>
  <c r="V354" i="60"/>
  <c r="Z355" i="60"/>
  <c r="Y357" i="60"/>
  <c r="W360" i="60"/>
  <c r="V361" i="60"/>
  <c r="Z362" i="60"/>
  <c r="V362" i="60"/>
  <c r="Z363" i="60"/>
  <c r="Y365" i="60"/>
  <c r="W368" i="60"/>
  <c r="V369" i="60"/>
  <c r="Z370" i="60"/>
  <c r="V370" i="60"/>
  <c r="Z371" i="60"/>
  <c r="Y373" i="60"/>
  <c r="X377" i="60"/>
  <c r="Z377" i="60"/>
  <c r="V377" i="60"/>
  <c r="W378" i="60"/>
  <c r="X381" i="60"/>
  <c r="Z381" i="60"/>
  <c r="V381" i="60"/>
  <c r="W382" i="60"/>
  <c r="X385" i="60"/>
  <c r="Z385" i="60"/>
  <c r="V385" i="60"/>
  <c r="X389" i="60"/>
  <c r="Z389" i="60"/>
  <c r="V389" i="60"/>
  <c r="X393" i="60"/>
  <c r="Z393" i="60"/>
  <c r="V393" i="60"/>
  <c r="X397" i="60"/>
  <c r="W397" i="60"/>
  <c r="Z397" i="60"/>
  <c r="V397" i="60"/>
  <c r="X399" i="60"/>
  <c r="W399" i="60"/>
  <c r="Z399" i="60"/>
  <c r="V399" i="60"/>
  <c r="X401" i="60"/>
  <c r="W401" i="60"/>
  <c r="Z401" i="60"/>
  <c r="V401" i="60"/>
  <c r="X403" i="60"/>
  <c r="W403" i="60"/>
  <c r="Z403" i="60"/>
  <c r="V403" i="60"/>
  <c r="X405" i="60"/>
  <c r="W405" i="60"/>
  <c r="Z405" i="60"/>
  <c r="V405" i="60"/>
  <c r="X407" i="60"/>
  <c r="W407" i="60"/>
  <c r="Z407" i="60"/>
  <c r="V407" i="60"/>
  <c r="W353" i="60"/>
  <c r="Z356" i="60"/>
  <c r="V356" i="60"/>
  <c r="Z357" i="60"/>
  <c r="X360" i="60"/>
  <c r="W361" i="60"/>
  <c r="Z364" i="60"/>
  <c r="V364" i="60"/>
  <c r="Z365" i="60"/>
  <c r="X368" i="60"/>
  <c r="W369" i="60"/>
  <c r="Z372" i="60"/>
  <c r="V372" i="60"/>
  <c r="Z373" i="60"/>
  <c r="Z376" i="60"/>
  <c r="V376" i="60"/>
  <c r="X376" i="60"/>
  <c r="W377" i="60"/>
  <c r="Z380" i="60"/>
  <c r="V380" i="60"/>
  <c r="X380" i="60"/>
  <c r="W381" i="60"/>
  <c r="Z384" i="60"/>
  <c r="V384" i="60"/>
  <c r="X384" i="60"/>
  <c r="W385" i="60"/>
  <c r="Z388" i="60"/>
  <c r="V388" i="60"/>
  <c r="X388" i="60"/>
  <c r="W389" i="60"/>
  <c r="Z392" i="60"/>
  <c r="V392" i="60"/>
  <c r="X392" i="60"/>
  <c r="W393" i="60"/>
  <c r="Z396" i="60"/>
  <c r="V396" i="60"/>
  <c r="X396" i="60"/>
  <c r="Y397" i="60"/>
  <c r="Y399" i="60"/>
  <c r="Y401" i="60"/>
  <c r="Y403" i="60"/>
  <c r="Y405" i="60"/>
  <c r="Y407" i="60"/>
  <c r="Y352" i="60"/>
  <c r="Y353" i="60"/>
  <c r="X354" i="60"/>
  <c r="W355" i="60"/>
  <c r="W356" i="60"/>
  <c r="V357" i="60"/>
  <c r="Z358" i="60"/>
  <c r="V358" i="60"/>
  <c r="Z359" i="60"/>
  <c r="Y361" i="60"/>
  <c r="X362" i="60"/>
  <c r="W363" i="60"/>
  <c r="W364" i="60"/>
  <c r="V365" i="60"/>
  <c r="Z366" i="60"/>
  <c r="V366" i="60"/>
  <c r="Z367" i="60"/>
  <c r="Y369" i="60"/>
  <c r="X370" i="60"/>
  <c r="W371" i="60"/>
  <c r="W372" i="60"/>
  <c r="V373" i="60"/>
  <c r="Z374" i="60"/>
  <c r="V374" i="60"/>
  <c r="X375" i="60"/>
  <c r="Z375" i="60"/>
  <c r="V375" i="60"/>
  <c r="W376" i="60"/>
  <c r="Y377" i="60"/>
  <c r="X379" i="60"/>
  <c r="Z379" i="60"/>
  <c r="V379" i="60"/>
  <c r="W380" i="60"/>
  <c r="Y381" i="60"/>
  <c r="X383" i="60"/>
  <c r="Z383" i="60"/>
  <c r="V383" i="60"/>
  <c r="W384" i="60"/>
  <c r="Y385" i="60"/>
  <c r="X387" i="60"/>
  <c r="Z387" i="60"/>
  <c r="V387" i="60"/>
  <c r="W388" i="60"/>
  <c r="Y389" i="60"/>
  <c r="X391" i="60"/>
  <c r="Z391" i="60"/>
  <c r="V391" i="60"/>
  <c r="W392" i="60"/>
  <c r="Y393" i="60"/>
  <c r="X395" i="60"/>
  <c r="Z395" i="60"/>
  <c r="V395" i="60"/>
  <c r="W396" i="60"/>
  <c r="Z353" i="60"/>
  <c r="Z360" i="60"/>
  <c r="V360" i="60"/>
  <c r="Z361" i="60"/>
  <c r="Z368" i="60"/>
  <c r="V368" i="60"/>
  <c r="Z369" i="60"/>
  <c r="Z378" i="60"/>
  <c r="V378" i="60"/>
  <c r="X378" i="60"/>
  <c r="Z382" i="60"/>
  <c r="V382" i="60"/>
  <c r="X382" i="60"/>
  <c r="Z386" i="60"/>
  <c r="V386" i="60"/>
  <c r="X386" i="60"/>
  <c r="Z390" i="60"/>
  <c r="V390" i="60"/>
  <c r="X390" i="60"/>
  <c r="Z394" i="60"/>
  <c r="V394" i="60"/>
  <c r="X394" i="60"/>
  <c r="X398" i="60"/>
  <c r="X400" i="60"/>
  <c r="X402" i="60"/>
  <c r="X404" i="60"/>
  <c r="X406" i="60"/>
  <c r="X408" i="60"/>
  <c r="Y398" i="60"/>
  <c r="Y400" i="60"/>
  <c r="Y402" i="60"/>
  <c r="Y404" i="60"/>
  <c r="Y406" i="60"/>
  <c r="Y408" i="60"/>
  <c r="V398" i="60"/>
  <c r="V400" i="60"/>
  <c r="V402" i="60"/>
  <c r="V404" i="60"/>
  <c r="V406" i="60"/>
  <c r="V408" i="60"/>
  <c r="P11" i="33"/>
  <c r="P17" i="33" s="1"/>
  <c r="P23" i="33" s="1"/>
  <c r="P29" i="33" s="1"/>
  <c r="P35" i="33" s="1"/>
  <c r="P41" i="33" s="1"/>
  <c r="Q11" i="33"/>
  <c r="R11" i="33"/>
  <c r="R17" i="33" s="1"/>
  <c r="R23" i="33" s="1"/>
  <c r="S11" i="33"/>
  <c r="P12" i="33"/>
  <c r="P18" i="33" s="1"/>
  <c r="P24" i="33" s="1"/>
  <c r="P30" i="33" s="1"/>
  <c r="P36" i="33" s="1"/>
  <c r="P42" i="33" s="1"/>
  <c r="Q12" i="33"/>
  <c r="R12" i="33"/>
  <c r="R18" i="33" s="1"/>
  <c r="R24" i="33" s="1"/>
  <c r="R30" i="33" s="1"/>
  <c r="R36" i="33" s="1"/>
  <c r="R42" i="33" s="1"/>
  <c r="S12" i="33"/>
  <c r="S18" i="33" s="1"/>
  <c r="S24" i="33" s="1"/>
  <c r="S30" i="33" s="1"/>
  <c r="S36" i="33" s="1"/>
  <c r="S42" i="33" s="1"/>
  <c r="P13" i="33"/>
  <c r="Q13" i="33"/>
  <c r="Q19" i="33" s="1"/>
  <c r="Q25" i="33" s="1"/>
  <c r="Q31" i="33" s="1"/>
  <c r="Q37" i="33" s="1"/>
  <c r="Q43" i="33" s="1"/>
  <c r="R13" i="33"/>
  <c r="R19" i="33" s="1"/>
  <c r="R25" i="33" s="1"/>
  <c r="R31" i="33" s="1"/>
  <c r="R37" i="33" s="1"/>
  <c r="R43" i="33" s="1"/>
  <c r="S13" i="33"/>
  <c r="S19" i="33" s="1"/>
  <c r="S25" i="33" s="1"/>
  <c r="S31" i="33" s="1"/>
  <c r="S37" i="33" s="1"/>
  <c r="S43" i="33" s="1"/>
  <c r="P14" i="33"/>
  <c r="P20" i="33" s="1"/>
  <c r="P26" i="33" s="1"/>
  <c r="P32" i="33" s="1"/>
  <c r="P38" i="33" s="1"/>
  <c r="P44" i="33" s="1"/>
  <c r="Q14" i="33"/>
  <c r="R14" i="33"/>
  <c r="S14" i="33"/>
  <c r="S20" i="33" s="1"/>
  <c r="S26" i="33" s="1"/>
  <c r="S32" i="33" s="1"/>
  <c r="S38" i="33" s="1"/>
  <c r="S44" i="33" s="1"/>
  <c r="P15" i="33"/>
  <c r="P21" i="33" s="1"/>
  <c r="P27" i="33" s="1"/>
  <c r="P33" i="33" s="1"/>
  <c r="P39" i="33" s="1"/>
  <c r="P45" i="33" s="1"/>
  <c r="Q15" i="33"/>
  <c r="R15" i="33"/>
  <c r="R21" i="33" s="1"/>
  <c r="R27" i="33" s="1"/>
  <c r="R33" i="33" s="1"/>
  <c r="R39" i="33" s="1"/>
  <c r="R45" i="33" s="1"/>
  <c r="S15" i="33"/>
  <c r="S21" i="33" s="1"/>
  <c r="S27" i="33" s="1"/>
  <c r="S33" i="33" s="1"/>
  <c r="S39" i="33" s="1"/>
  <c r="S45" i="33" s="1"/>
  <c r="Q17" i="33"/>
  <c r="Q23" i="33" s="1"/>
  <c r="Q29" i="33" s="1"/>
  <c r="Q35" i="33" s="1"/>
  <c r="Q41" i="33" s="1"/>
  <c r="S17" i="33"/>
  <c r="S23" i="33" s="1"/>
  <c r="S29" i="33" s="1"/>
  <c r="S35" i="33" s="1"/>
  <c r="S41" i="33" s="1"/>
  <c r="Q18" i="33"/>
  <c r="Q24" i="33" s="1"/>
  <c r="Q30" i="33" s="1"/>
  <c r="Q36" i="33" s="1"/>
  <c r="Q42" i="33" s="1"/>
  <c r="P19" i="33"/>
  <c r="P25" i="33" s="1"/>
  <c r="P31" i="33" s="1"/>
  <c r="P37" i="33" s="1"/>
  <c r="P43" i="33" s="1"/>
  <c r="Q20" i="33"/>
  <c r="Q26" i="33" s="1"/>
  <c r="Q32" i="33" s="1"/>
  <c r="Q38" i="33" s="1"/>
  <c r="Q44" i="33" s="1"/>
  <c r="R20" i="33"/>
  <c r="R26" i="33" s="1"/>
  <c r="R32" i="33" s="1"/>
  <c r="R38" i="33" s="1"/>
  <c r="R44" i="33" s="1"/>
  <c r="Q21" i="33"/>
  <c r="Q27" i="33" s="1"/>
  <c r="Q33" i="33" s="1"/>
  <c r="Q39" i="33" s="1"/>
  <c r="Q45" i="33" s="1"/>
  <c r="Q10" i="33"/>
  <c r="Q16" i="33" s="1"/>
  <c r="Q22" i="33" s="1"/>
  <c r="Q28" i="33" s="1"/>
  <c r="Q34" i="33" s="1"/>
  <c r="Q40" i="33" s="1"/>
  <c r="R10" i="33"/>
  <c r="R16" i="33" s="1"/>
  <c r="R22" i="33" s="1"/>
  <c r="R28" i="33" s="1"/>
  <c r="R34" i="33" s="1"/>
  <c r="R40" i="33" s="1"/>
  <c r="S10" i="33"/>
  <c r="S16" i="33" s="1"/>
  <c r="S22" i="33" s="1"/>
  <c r="S28" i="33" s="1"/>
  <c r="S34" i="33" s="1"/>
  <c r="S40" i="33" s="1"/>
  <c r="P10" i="33"/>
  <c r="P16" i="33" s="1"/>
  <c r="P22" i="33" s="1"/>
  <c r="P28" i="33" s="1"/>
  <c r="P34" i="33" s="1"/>
  <c r="P40" i="33" s="1"/>
  <c r="U405" i="60"/>
  <c r="U399" i="60"/>
  <c r="C398" i="60"/>
  <c r="D398" i="60" s="1"/>
  <c r="U389" i="60"/>
  <c r="U387" i="60"/>
  <c r="C384" i="60"/>
  <c r="D384" i="60" s="1"/>
  <c r="U383" i="60"/>
  <c r="C380" i="60"/>
  <c r="D380" i="60" s="1"/>
  <c r="C372" i="60"/>
  <c r="D372" i="60" s="1"/>
  <c r="C360" i="60"/>
  <c r="D360" i="60" s="1"/>
  <c r="C356" i="60"/>
  <c r="D356" i="60" s="1"/>
  <c r="U349" i="60"/>
  <c r="U347" i="60"/>
  <c r="U345" i="60"/>
  <c r="U341" i="60"/>
  <c r="U339" i="60"/>
  <c r="U337" i="60"/>
  <c r="U309" i="60"/>
  <c r="C308" i="60"/>
  <c r="D308" i="60" s="1"/>
  <c r="U308" i="60"/>
  <c r="C304" i="60"/>
  <c r="D304" i="60" s="1"/>
  <c r="E304" i="60" s="1"/>
  <c r="C291" i="60"/>
  <c r="D291" i="60" s="1"/>
  <c r="E291" i="60" s="1"/>
  <c r="C287" i="60"/>
  <c r="D287" i="60" s="1"/>
  <c r="E287" i="60" s="1"/>
  <c r="C283" i="60"/>
  <c r="D283" i="60" s="1"/>
  <c r="E283" i="60" s="1"/>
  <c r="U278" i="60"/>
  <c r="U276" i="60"/>
  <c r="C270" i="60"/>
  <c r="D270" i="60" s="1"/>
  <c r="C225" i="60"/>
  <c r="D225" i="60" s="1"/>
  <c r="AF225" i="60"/>
  <c r="U214" i="60"/>
  <c r="U212" i="60"/>
  <c r="U210" i="60"/>
  <c r="C199" i="60"/>
  <c r="D199" i="60" s="1"/>
  <c r="C195" i="60"/>
  <c r="D195" i="60" s="1"/>
  <c r="C193" i="60"/>
  <c r="D193" i="60" s="1"/>
  <c r="C191" i="60"/>
  <c r="D191" i="60" s="1"/>
  <c r="C190" i="60"/>
  <c r="D190" i="60" s="1"/>
  <c r="C187" i="60"/>
  <c r="D187" i="60" s="1"/>
  <c r="E187" i="60" s="1"/>
  <c r="AF185" i="60"/>
  <c r="AE181" i="60"/>
  <c r="C166" i="60"/>
  <c r="D166" i="60" s="1"/>
  <c r="C153" i="60"/>
  <c r="D153" i="60" s="1"/>
  <c r="C140" i="60"/>
  <c r="D140" i="60" s="1"/>
  <c r="C138" i="60"/>
  <c r="D138" i="60" s="1"/>
  <c r="E138" i="60" s="1"/>
  <c r="C121" i="60"/>
  <c r="D121" i="60" s="1"/>
  <c r="E121" i="60" s="1"/>
  <c r="AE105" i="60"/>
  <c r="C102" i="60"/>
  <c r="D102" i="60" s="1"/>
  <c r="AF101" i="60"/>
  <c r="AB101" i="60"/>
  <c r="C87" i="60"/>
  <c r="D87" i="60" s="1"/>
  <c r="C85" i="60"/>
  <c r="D85" i="60" s="1"/>
  <c r="C79" i="60"/>
  <c r="D79" i="60" s="1"/>
  <c r="C75" i="60"/>
  <c r="D75" i="60" s="1"/>
  <c r="C73" i="60"/>
  <c r="D73" i="60" s="1"/>
  <c r="C70" i="60"/>
  <c r="D70" i="60" s="1"/>
  <c r="AB61" i="60"/>
  <c r="C44" i="60"/>
  <c r="D44" i="60" s="1"/>
  <c r="AE25" i="60"/>
  <c r="U23" i="60"/>
  <c r="U20" i="60"/>
  <c r="C15" i="60"/>
  <c r="D15" i="60" s="1"/>
  <c r="E15" i="60" s="1"/>
  <c r="U15" i="60"/>
  <c r="C12" i="60"/>
  <c r="D12" i="60" s="1"/>
  <c r="U4" i="60"/>
  <c r="AB110" i="60" l="1"/>
  <c r="AF110" i="60"/>
  <c r="AF150" i="60"/>
  <c r="R29" i="33"/>
  <c r="R35" i="33" s="1"/>
  <c r="R41" i="33" s="1"/>
  <c r="E140" i="60"/>
  <c r="C31" i="60"/>
  <c r="D31" i="60" s="1"/>
  <c r="C32" i="60"/>
  <c r="D32" i="60" s="1"/>
  <c r="E32" i="60" s="1"/>
  <c r="C39" i="60"/>
  <c r="D39" i="60" s="1"/>
  <c r="E39" i="60" s="1"/>
  <c r="C42" i="60"/>
  <c r="D42" i="60" s="1"/>
  <c r="E42" i="60" s="1"/>
  <c r="C90" i="60"/>
  <c r="D90" i="60" s="1"/>
  <c r="C101" i="60"/>
  <c r="D101" i="60" s="1"/>
  <c r="C120" i="60"/>
  <c r="D120" i="60" s="1"/>
  <c r="E120" i="60" s="1"/>
  <c r="C127" i="60"/>
  <c r="D127" i="60" s="1"/>
  <c r="E127" i="60" s="1"/>
  <c r="C9" i="60"/>
  <c r="D9" i="60" s="1"/>
  <c r="C10" i="60"/>
  <c r="D10" i="60" s="1"/>
  <c r="E10" i="60" s="1"/>
  <c r="C21" i="60"/>
  <c r="D21" i="60" s="1"/>
  <c r="E21" i="60" s="1"/>
  <c r="C62" i="60"/>
  <c r="D62" i="60" s="1"/>
  <c r="C77" i="60"/>
  <c r="D77" i="60" s="1"/>
  <c r="C88" i="60"/>
  <c r="D88" i="60" s="1"/>
  <c r="E88" i="60" s="1"/>
  <c r="C119" i="60"/>
  <c r="D119" i="60" s="1"/>
  <c r="E119" i="60" s="1"/>
  <c r="C132" i="60"/>
  <c r="D132" i="60" s="1"/>
  <c r="E132" i="60" s="1"/>
  <c r="C137" i="60"/>
  <c r="D137" i="60" s="1"/>
  <c r="E137" i="60" s="1"/>
  <c r="AC21" i="60"/>
  <c r="C24" i="60"/>
  <c r="D24" i="60" s="1"/>
  <c r="E24" i="60" s="1"/>
  <c r="C26" i="60"/>
  <c r="D26" i="60" s="1"/>
  <c r="E26" i="60" s="1"/>
  <c r="AC57" i="60"/>
  <c r="C71" i="60"/>
  <c r="D71" i="60" s="1"/>
  <c r="E71" i="60" s="1"/>
  <c r="C74" i="60"/>
  <c r="D74" i="60" s="1"/>
  <c r="E74" i="60" s="1"/>
  <c r="E75" i="60"/>
  <c r="C76" i="60"/>
  <c r="D76" i="60" s="1"/>
  <c r="E76" i="60" s="1"/>
  <c r="U114" i="60"/>
  <c r="C129" i="60"/>
  <c r="D129" i="60" s="1"/>
  <c r="E129" i="60" s="1"/>
  <c r="AF173" i="60"/>
  <c r="E270" i="60"/>
  <c r="C146" i="60"/>
  <c r="D146" i="60" s="1"/>
  <c r="E146" i="60" s="1"/>
  <c r="C164" i="60"/>
  <c r="D164" i="60" s="1"/>
  <c r="E164" i="60" s="1"/>
  <c r="C170" i="60"/>
  <c r="D170" i="60" s="1"/>
  <c r="E170" i="60" s="1"/>
  <c r="C181" i="60"/>
  <c r="D181" i="60" s="1"/>
  <c r="AF181" i="60"/>
  <c r="C183" i="60"/>
  <c r="D183" i="60" s="1"/>
  <c r="E183" i="60" s="1"/>
  <c r="AD185" i="60"/>
  <c r="AA186" i="60"/>
  <c r="C207" i="60"/>
  <c r="D207" i="60" s="1"/>
  <c r="E207" i="60" s="1"/>
  <c r="C215" i="60"/>
  <c r="D215" i="60" s="1"/>
  <c r="E215" i="60" s="1"/>
  <c r="C229" i="60"/>
  <c r="D229" i="60" s="1"/>
  <c r="C268" i="60"/>
  <c r="D268" i="60" s="1"/>
  <c r="E268" i="60" s="1"/>
  <c r="C299" i="60"/>
  <c r="D299" i="60" s="1"/>
  <c r="U359" i="60"/>
  <c r="C387" i="60"/>
  <c r="D387" i="60" s="1"/>
  <c r="E387" i="60" s="1"/>
  <c r="C392" i="60"/>
  <c r="D392" i="60" s="1"/>
  <c r="C399" i="60"/>
  <c r="D399" i="60" s="1"/>
  <c r="E399" i="60" s="1"/>
  <c r="C110" i="60"/>
  <c r="D110" i="60" s="1"/>
  <c r="E110" i="60" s="1"/>
  <c r="C113" i="60"/>
  <c r="D113" i="60" s="1"/>
  <c r="E113" i="60" s="1"/>
  <c r="C115" i="60"/>
  <c r="D115" i="60" s="1"/>
  <c r="C118" i="60"/>
  <c r="D118" i="60" s="1"/>
  <c r="C125" i="60"/>
  <c r="D125" i="60" s="1"/>
  <c r="E125" i="60" s="1"/>
  <c r="C135" i="60"/>
  <c r="D135" i="60" s="1"/>
  <c r="E135" i="60" s="1"/>
  <c r="C145" i="60"/>
  <c r="D145" i="60" s="1"/>
  <c r="E145" i="60" s="1"/>
  <c r="C159" i="60"/>
  <c r="D159" i="60" s="1"/>
  <c r="E159" i="60" s="1"/>
  <c r="C180" i="60"/>
  <c r="D180" i="60" s="1"/>
  <c r="E180" i="60" s="1"/>
  <c r="C203" i="60"/>
  <c r="D203" i="60" s="1"/>
  <c r="C214" i="60"/>
  <c r="D214" i="60" s="1"/>
  <c r="E214" i="60" s="1"/>
  <c r="C221" i="60"/>
  <c r="D221" i="60" s="1"/>
  <c r="E221" i="60" s="1"/>
  <c r="C228" i="60"/>
  <c r="D228" i="60" s="1"/>
  <c r="C285" i="60"/>
  <c r="D285" i="60" s="1"/>
  <c r="E285" i="60" s="1"/>
  <c r="C289" i="60"/>
  <c r="D289" i="60" s="1"/>
  <c r="E289" i="60" s="1"/>
  <c r="U301" i="60"/>
  <c r="C305" i="60"/>
  <c r="D305" i="60" s="1"/>
  <c r="E305" i="60" s="1"/>
  <c r="C307" i="60"/>
  <c r="D307" i="60" s="1"/>
  <c r="E307" i="60" s="1"/>
  <c r="C316" i="60"/>
  <c r="D316" i="60" s="1"/>
  <c r="C331" i="60"/>
  <c r="D331" i="60" s="1"/>
  <c r="C334" i="60"/>
  <c r="D334" i="60" s="1"/>
  <c r="C342" i="60"/>
  <c r="D342" i="60" s="1"/>
  <c r="C350" i="60"/>
  <c r="D350" i="60" s="1"/>
  <c r="C362" i="60"/>
  <c r="D362" i="60" s="1"/>
  <c r="C364" i="60"/>
  <c r="D364" i="60" s="1"/>
  <c r="C365" i="60"/>
  <c r="D365" i="60" s="1"/>
  <c r="E365" i="60" s="1"/>
  <c r="C393" i="60"/>
  <c r="D393" i="60" s="1"/>
  <c r="E393" i="60" s="1"/>
  <c r="C402" i="60"/>
  <c r="D402" i="60" s="1"/>
  <c r="C111" i="60"/>
  <c r="D111" i="60" s="1"/>
  <c r="E111" i="60" s="1"/>
  <c r="C123" i="60"/>
  <c r="D123" i="60" s="1"/>
  <c r="E123" i="60" s="1"/>
  <c r="C130" i="60"/>
  <c r="D130" i="60" s="1"/>
  <c r="E130" i="60" s="1"/>
  <c r="C143" i="60"/>
  <c r="D143" i="60" s="1"/>
  <c r="E143" i="60" s="1"/>
  <c r="C151" i="60"/>
  <c r="D151" i="60" s="1"/>
  <c r="E151" i="60" s="1"/>
  <c r="C160" i="60"/>
  <c r="D160" i="60" s="1"/>
  <c r="E160" i="60" s="1"/>
  <c r="C174" i="60"/>
  <c r="D174" i="60" s="1"/>
  <c r="C188" i="60"/>
  <c r="D188" i="60" s="1"/>
  <c r="E188" i="60" s="1"/>
  <c r="C192" i="60"/>
  <c r="D192" i="60" s="1"/>
  <c r="E192" i="60" s="1"/>
  <c r="E193" i="60"/>
  <c r="C217" i="60"/>
  <c r="D217" i="60" s="1"/>
  <c r="E217" i="60" s="1"/>
  <c r="AC221" i="60"/>
  <c r="AA291" i="60"/>
  <c r="C295" i="60"/>
  <c r="D295" i="60" s="1"/>
  <c r="C306" i="60"/>
  <c r="D306" i="60" s="1"/>
  <c r="E306" i="60" s="1"/>
  <c r="C336" i="60"/>
  <c r="D336" i="60" s="1"/>
  <c r="E336" i="60" s="1"/>
  <c r="C344" i="60"/>
  <c r="D344" i="60" s="1"/>
  <c r="E344" i="60" s="1"/>
  <c r="C352" i="60"/>
  <c r="D352" i="60" s="1"/>
  <c r="E352" i="60" s="1"/>
  <c r="U367" i="60"/>
  <c r="C386" i="60"/>
  <c r="D386" i="60" s="1"/>
  <c r="C388" i="60"/>
  <c r="D388" i="60" s="1"/>
  <c r="C390" i="60"/>
  <c r="D390" i="60" s="1"/>
  <c r="C400" i="60"/>
  <c r="D400" i="60" s="1"/>
  <c r="C406" i="60"/>
  <c r="D406" i="60" s="1"/>
  <c r="C196" i="60"/>
  <c r="D196" i="60" s="1"/>
  <c r="E196" i="60" s="1"/>
  <c r="U371" i="60"/>
  <c r="C7" i="60"/>
  <c r="D7" i="60" s="1"/>
  <c r="C22" i="60"/>
  <c r="D22" i="60" s="1"/>
  <c r="E22" i="60" s="1"/>
  <c r="C104" i="60"/>
  <c r="D104" i="60" s="1"/>
  <c r="E104" i="60" s="1"/>
  <c r="C194" i="60"/>
  <c r="D194" i="60" s="1"/>
  <c r="E194" i="60" s="1"/>
  <c r="C219" i="60"/>
  <c r="D219" i="60" s="1"/>
  <c r="E219" i="60" s="1"/>
  <c r="AE265" i="60"/>
  <c r="AD265" i="60"/>
  <c r="AB265" i="60"/>
  <c r="C266" i="60"/>
  <c r="D266" i="60" s="1"/>
  <c r="C33" i="60"/>
  <c r="D33" i="60" s="1"/>
  <c r="E33" i="60" s="1"/>
  <c r="C34" i="60"/>
  <c r="D34" i="60" s="1"/>
  <c r="E34" i="60" s="1"/>
  <c r="AE89" i="60"/>
  <c r="C19" i="60"/>
  <c r="D19" i="60" s="1"/>
  <c r="E19" i="60" s="1"/>
  <c r="C47" i="60"/>
  <c r="D47" i="60" s="1"/>
  <c r="E47" i="60" s="1"/>
  <c r="C106" i="60"/>
  <c r="D106" i="60" s="1"/>
  <c r="E106" i="60" s="1"/>
  <c r="U112" i="60"/>
  <c r="AC137" i="60"/>
  <c r="AC169" i="60"/>
  <c r="C198" i="60"/>
  <c r="D198" i="60" s="1"/>
  <c r="E198" i="60" s="1"/>
  <c r="C206" i="60"/>
  <c r="D206" i="60" s="1"/>
  <c r="E206" i="60" s="1"/>
  <c r="C223" i="60"/>
  <c r="D223" i="60" s="1"/>
  <c r="E223" i="60" s="1"/>
  <c r="C5" i="60"/>
  <c r="D5" i="60" s="1"/>
  <c r="E5" i="60" s="1"/>
  <c r="C11" i="60"/>
  <c r="D11" i="60" s="1"/>
  <c r="E11" i="60" s="1"/>
  <c r="C14" i="60"/>
  <c r="D14" i="60" s="1"/>
  <c r="E14" i="60" s="1"/>
  <c r="C18" i="60"/>
  <c r="D18" i="60" s="1"/>
  <c r="E18" i="60" s="1"/>
  <c r="C20" i="60"/>
  <c r="D20" i="60" s="1"/>
  <c r="E20" i="60" s="1"/>
  <c r="C23" i="60"/>
  <c r="D23" i="60" s="1"/>
  <c r="E23" i="60" s="1"/>
  <c r="C27" i="60"/>
  <c r="D27" i="60" s="1"/>
  <c r="E27" i="60" s="1"/>
  <c r="C28" i="60"/>
  <c r="D28" i="60" s="1"/>
  <c r="E28" i="60" s="1"/>
  <c r="C29" i="60"/>
  <c r="D29" i="60" s="1"/>
  <c r="E29" i="60" s="1"/>
  <c r="C30" i="60"/>
  <c r="D30" i="60" s="1"/>
  <c r="E30" i="60" s="1"/>
  <c r="AD30" i="60"/>
  <c r="C45" i="60"/>
  <c r="D45" i="60" s="1"/>
  <c r="C59" i="60"/>
  <c r="D59" i="60" s="1"/>
  <c r="E59" i="60" s="1"/>
  <c r="C60" i="60"/>
  <c r="D60" i="60" s="1"/>
  <c r="C67" i="60"/>
  <c r="D67" i="60" s="1"/>
  <c r="E67" i="60" s="1"/>
  <c r="C69" i="60"/>
  <c r="D69" i="60" s="1"/>
  <c r="E69" i="60" s="1"/>
  <c r="C82" i="60"/>
  <c r="D82" i="60" s="1"/>
  <c r="E82" i="60" s="1"/>
  <c r="C84" i="60"/>
  <c r="D84" i="60" s="1"/>
  <c r="E84" i="60" s="1"/>
  <c r="C96" i="60"/>
  <c r="D96" i="60" s="1"/>
  <c r="E96" i="60" s="1"/>
  <c r="U109" i="60"/>
  <c r="C150" i="60"/>
  <c r="D150" i="60" s="1"/>
  <c r="E150" i="60" s="1"/>
  <c r="C152" i="60"/>
  <c r="D152" i="60" s="1"/>
  <c r="E152" i="60" s="1"/>
  <c r="C162" i="60"/>
  <c r="D162" i="60" s="1"/>
  <c r="E166" i="60"/>
  <c r="C172" i="60"/>
  <c r="D172" i="60" s="1"/>
  <c r="E172" i="60" s="1"/>
  <c r="C173" i="60"/>
  <c r="D173" i="60" s="1"/>
  <c r="E173" i="60" s="1"/>
  <c r="C175" i="60"/>
  <c r="D175" i="60" s="1"/>
  <c r="E175" i="60" s="1"/>
  <c r="AC177" i="60"/>
  <c r="C197" i="60"/>
  <c r="D197" i="60" s="1"/>
  <c r="E197" i="60" s="1"/>
  <c r="C201" i="60"/>
  <c r="D201" i="60" s="1"/>
  <c r="E201" i="60" s="1"/>
  <c r="C205" i="60"/>
  <c r="D205" i="60" s="1"/>
  <c r="E205" i="60" s="1"/>
  <c r="C209" i="60"/>
  <c r="D209" i="60" s="1"/>
  <c r="E209" i="60" s="1"/>
  <c r="U211" i="60"/>
  <c r="C222" i="60"/>
  <c r="D222" i="60" s="1"/>
  <c r="E222" i="60" s="1"/>
  <c r="C227" i="60"/>
  <c r="D227" i="60" s="1"/>
  <c r="E227" i="60" s="1"/>
  <c r="AD230" i="60"/>
  <c r="AF253" i="60"/>
  <c r="AF265" i="60"/>
  <c r="C4" i="60"/>
  <c r="D4" i="60" s="1"/>
  <c r="C8" i="60"/>
  <c r="D8" i="60" s="1"/>
  <c r="E8" i="60" s="1"/>
  <c r="E9" i="60"/>
  <c r="C13" i="60"/>
  <c r="D13" i="60" s="1"/>
  <c r="E13" i="60" s="1"/>
  <c r="AB30" i="60"/>
  <c r="AC129" i="60"/>
  <c r="C161" i="60"/>
  <c r="D161" i="60" s="1"/>
  <c r="E161" i="60" s="1"/>
  <c r="C202" i="60"/>
  <c r="D202" i="60" s="1"/>
  <c r="E202" i="60" s="1"/>
  <c r="C3" i="60"/>
  <c r="D3" i="60" s="1"/>
  <c r="C6" i="60"/>
  <c r="D6" i="60" s="1"/>
  <c r="E6" i="60" s="1"/>
  <c r="C16" i="60"/>
  <c r="D16" i="60" s="1"/>
  <c r="E16" i="60" s="1"/>
  <c r="C25" i="60"/>
  <c r="D25" i="60" s="1"/>
  <c r="E25" i="60" s="1"/>
  <c r="AF30" i="60"/>
  <c r="C35" i="60"/>
  <c r="D35" i="60" s="1"/>
  <c r="C57" i="60"/>
  <c r="D57" i="60" s="1"/>
  <c r="E57" i="60" s="1"/>
  <c r="AE61" i="60"/>
  <c r="AF61" i="60"/>
  <c r="AF65" i="60"/>
  <c r="AD65" i="60"/>
  <c r="C65" i="60"/>
  <c r="D65" i="60" s="1"/>
  <c r="E65" i="60" s="1"/>
  <c r="C68" i="60"/>
  <c r="D68" i="60" s="1"/>
  <c r="E68" i="60" s="1"/>
  <c r="AF70" i="60"/>
  <c r="AB70" i="60"/>
  <c r="C81" i="60"/>
  <c r="D81" i="60" s="1"/>
  <c r="E81" i="60" s="1"/>
  <c r="C83" i="60"/>
  <c r="D83" i="60" s="1"/>
  <c r="E83" i="60" s="1"/>
  <c r="U116" i="60"/>
  <c r="E118" i="60"/>
  <c r="AB150" i="60"/>
  <c r="C155" i="60"/>
  <c r="D155" i="60" s="1"/>
  <c r="E155" i="60" s="1"/>
  <c r="C157" i="60"/>
  <c r="D157" i="60" s="1"/>
  <c r="C182" i="60"/>
  <c r="D182" i="60" s="1"/>
  <c r="E182" i="60" s="1"/>
  <c r="AB190" i="60"/>
  <c r="U220" i="60"/>
  <c r="C224" i="60"/>
  <c r="D224" i="60" s="1"/>
  <c r="E224" i="60" s="1"/>
  <c r="E225" i="60"/>
  <c r="C230" i="60"/>
  <c r="D230" i="60" s="1"/>
  <c r="E230" i="60" s="1"/>
  <c r="AF230" i="60"/>
  <c r="C38" i="60"/>
  <c r="D38" i="60" s="1"/>
  <c r="E38" i="60" s="1"/>
  <c r="C41" i="60"/>
  <c r="D41" i="60" s="1"/>
  <c r="E41" i="60" s="1"/>
  <c r="C46" i="60"/>
  <c r="D46" i="60" s="1"/>
  <c r="E46" i="60" s="1"/>
  <c r="C49" i="60"/>
  <c r="D49" i="60" s="1"/>
  <c r="E49" i="60" s="1"/>
  <c r="C50" i="60"/>
  <c r="D50" i="60" s="1"/>
  <c r="E50" i="60" s="1"/>
  <c r="C51" i="60"/>
  <c r="D51" i="60" s="1"/>
  <c r="E51" i="60" s="1"/>
  <c r="C54" i="60"/>
  <c r="D54" i="60" s="1"/>
  <c r="E54" i="60" s="1"/>
  <c r="C61" i="60"/>
  <c r="D61" i="60" s="1"/>
  <c r="E61" i="60" s="1"/>
  <c r="C63" i="60"/>
  <c r="D63" i="60" s="1"/>
  <c r="E63" i="60" s="1"/>
  <c r="AA66" i="60"/>
  <c r="AC70" i="60"/>
  <c r="C72" i="60"/>
  <c r="D72" i="60" s="1"/>
  <c r="E72" i="60" s="1"/>
  <c r="C80" i="60"/>
  <c r="D80" i="60" s="1"/>
  <c r="E80" i="60" s="1"/>
  <c r="AD93" i="60"/>
  <c r="AC110" i="60"/>
  <c r="C114" i="60"/>
  <c r="D114" i="60" s="1"/>
  <c r="E114" i="60" s="1"/>
  <c r="C117" i="60"/>
  <c r="D117" i="60" s="1"/>
  <c r="C131" i="60"/>
  <c r="D131" i="60" s="1"/>
  <c r="E131" i="60" s="1"/>
  <c r="C133" i="60"/>
  <c r="D133" i="60" s="1"/>
  <c r="E133" i="60" s="1"/>
  <c r="C139" i="60"/>
  <c r="D139" i="60" s="1"/>
  <c r="E139" i="60" s="1"/>
  <c r="C141" i="60"/>
  <c r="D141" i="60" s="1"/>
  <c r="E141" i="60" s="1"/>
  <c r="C147" i="60"/>
  <c r="D147" i="60" s="1"/>
  <c r="E147" i="60" s="1"/>
  <c r="C148" i="60"/>
  <c r="D148" i="60" s="1"/>
  <c r="E148" i="60" s="1"/>
  <c r="C154" i="60"/>
  <c r="D154" i="60" s="1"/>
  <c r="E154" i="60" s="1"/>
  <c r="C163" i="60"/>
  <c r="D163" i="60" s="1"/>
  <c r="C165" i="60"/>
  <c r="D165" i="60" s="1"/>
  <c r="E165" i="60" s="1"/>
  <c r="C168" i="60"/>
  <c r="D168" i="60" s="1"/>
  <c r="E168" i="60" s="1"/>
  <c r="C176" i="60"/>
  <c r="D176" i="60" s="1"/>
  <c r="E176" i="60" s="1"/>
  <c r="C178" i="60"/>
  <c r="D178" i="60" s="1"/>
  <c r="E178" i="60" s="1"/>
  <c r="C184" i="60"/>
  <c r="D184" i="60" s="1"/>
  <c r="E184" i="60" s="1"/>
  <c r="C186" i="60"/>
  <c r="D186" i="60" s="1"/>
  <c r="E186" i="60" s="1"/>
  <c r="AC190" i="60"/>
  <c r="C189" i="60"/>
  <c r="D189" i="60" s="1"/>
  <c r="E189" i="60" s="1"/>
  <c r="C210" i="60"/>
  <c r="D210" i="60" s="1"/>
  <c r="E210" i="60" s="1"/>
  <c r="C211" i="60"/>
  <c r="D211" i="60" s="1"/>
  <c r="E211" i="60" s="1"/>
  <c r="C218" i="60"/>
  <c r="D218" i="60" s="1"/>
  <c r="E218" i="60" s="1"/>
  <c r="C220" i="60"/>
  <c r="D220" i="60" s="1"/>
  <c r="E220" i="60" s="1"/>
  <c r="C226" i="60"/>
  <c r="D226" i="60" s="1"/>
  <c r="E226" i="60" s="1"/>
  <c r="C231" i="60"/>
  <c r="D231" i="60" s="1"/>
  <c r="C232" i="60"/>
  <c r="D232" i="60" s="1"/>
  <c r="E232" i="60" s="1"/>
  <c r="C233" i="60"/>
  <c r="D233" i="60" s="1"/>
  <c r="C234" i="60"/>
  <c r="D234" i="60" s="1"/>
  <c r="E234" i="60" s="1"/>
  <c r="C235" i="60"/>
  <c r="D235" i="60" s="1"/>
  <c r="E235" i="60" s="1"/>
  <c r="C236" i="60"/>
  <c r="D236" i="60" s="1"/>
  <c r="E236" i="60" s="1"/>
  <c r="C237" i="60"/>
  <c r="D237" i="60" s="1"/>
  <c r="C238" i="60"/>
  <c r="D238" i="60" s="1"/>
  <c r="E238" i="60" s="1"/>
  <c r="C239" i="60"/>
  <c r="D239" i="60" s="1"/>
  <c r="E239" i="60" s="1"/>
  <c r="C240" i="60"/>
  <c r="D240" i="60" s="1"/>
  <c r="E240" i="60" s="1"/>
  <c r="C36" i="60"/>
  <c r="D36" i="60" s="1"/>
  <c r="C37" i="60"/>
  <c r="D37" i="60" s="1"/>
  <c r="E37" i="60" s="1"/>
  <c r="C40" i="60"/>
  <c r="D40" i="60" s="1"/>
  <c r="E40" i="60" s="1"/>
  <c r="C43" i="60"/>
  <c r="D43" i="60" s="1"/>
  <c r="E43" i="60" s="1"/>
  <c r="AD49" i="60"/>
  <c r="C48" i="60"/>
  <c r="D48" i="60" s="1"/>
  <c r="E48" i="60" s="1"/>
  <c r="C52" i="60"/>
  <c r="D52" i="60" s="1"/>
  <c r="E52" i="60" s="1"/>
  <c r="C53" i="60"/>
  <c r="D53" i="60" s="1"/>
  <c r="E53" i="60" s="1"/>
  <c r="C55" i="60"/>
  <c r="D55" i="60" s="1"/>
  <c r="E55" i="60" s="1"/>
  <c r="C56" i="60"/>
  <c r="D56" i="60" s="1"/>
  <c r="E56" i="60" s="1"/>
  <c r="C58" i="60"/>
  <c r="D58" i="60" s="1"/>
  <c r="E58" i="60" s="1"/>
  <c r="C64" i="60"/>
  <c r="D64" i="60" s="1"/>
  <c r="E64" i="60" s="1"/>
  <c r="C66" i="60"/>
  <c r="D66" i="60" s="1"/>
  <c r="E66" i="60" s="1"/>
  <c r="AD70" i="60"/>
  <c r="C78" i="60"/>
  <c r="D78" i="60" s="1"/>
  <c r="E78" i="60" s="1"/>
  <c r="C86" i="60"/>
  <c r="D86" i="60" s="1"/>
  <c r="E86" i="60" s="1"/>
  <c r="C89" i="60"/>
  <c r="D89" i="60" s="1"/>
  <c r="C92" i="60"/>
  <c r="D92" i="60" s="1"/>
  <c r="E92" i="60" s="1"/>
  <c r="C99" i="60"/>
  <c r="D99" i="60" s="1"/>
  <c r="E99" i="60" s="1"/>
  <c r="C105" i="60"/>
  <c r="D105" i="60" s="1"/>
  <c r="E105" i="60" s="1"/>
  <c r="C108" i="60"/>
  <c r="D108" i="60" s="1"/>
  <c r="AE110" i="60"/>
  <c r="AD110" i="60"/>
  <c r="C116" i="60"/>
  <c r="D116" i="60" s="1"/>
  <c r="E116" i="60" s="1"/>
  <c r="C122" i="60"/>
  <c r="D122" i="60" s="1"/>
  <c r="E122" i="60" s="1"/>
  <c r="C124" i="60"/>
  <c r="D124" i="60" s="1"/>
  <c r="E124" i="60" s="1"/>
  <c r="C126" i="60"/>
  <c r="D126" i="60" s="1"/>
  <c r="E126" i="60" s="1"/>
  <c r="C128" i="60"/>
  <c r="D128" i="60" s="1"/>
  <c r="E128" i="60" s="1"/>
  <c r="C134" i="60"/>
  <c r="D134" i="60" s="1"/>
  <c r="E134" i="60" s="1"/>
  <c r="C136" i="60"/>
  <c r="D136" i="60" s="1"/>
  <c r="E136" i="60" s="1"/>
  <c r="C142" i="60"/>
  <c r="D142" i="60" s="1"/>
  <c r="E142" i="60" s="1"/>
  <c r="C144" i="60"/>
  <c r="D144" i="60" s="1"/>
  <c r="E144" i="60" s="1"/>
  <c r="C149" i="60"/>
  <c r="D149" i="60" s="1"/>
  <c r="C156" i="60"/>
  <c r="D156" i="60" s="1"/>
  <c r="E156" i="60" s="1"/>
  <c r="C158" i="60"/>
  <c r="D158" i="60" s="1"/>
  <c r="E158" i="60" s="1"/>
  <c r="E162" i="60"/>
  <c r="C167" i="60"/>
  <c r="D167" i="60" s="1"/>
  <c r="C169" i="60"/>
  <c r="D169" i="60" s="1"/>
  <c r="E169" i="60" s="1"/>
  <c r="AF169" i="60"/>
  <c r="C171" i="60"/>
  <c r="D171" i="60" s="1"/>
  <c r="E174" i="60"/>
  <c r="AF177" i="60"/>
  <c r="C177" i="60"/>
  <c r="D177" i="60" s="1"/>
  <c r="E177" i="60" s="1"/>
  <c r="C179" i="60"/>
  <c r="D179" i="60" s="1"/>
  <c r="E179" i="60" s="1"/>
  <c r="C185" i="60"/>
  <c r="D185" i="60" s="1"/>
  <c r="E185" i="60" s="1"/>
  <c r="AF190" i="60"/>
  <c r="E191" i="60"/>
  <c r="E195" i="60"/>
  <c r="E199" i="60"/>
  <c r="C200" i="60"/>
  <c r="D200" i="60" s="1"/>
  <c r="E200" i="60" s="1"/>
  <c r="E203" i="60"/>
  <c r="C204" i="60"/>
  <c r="D204" i="60" s="1"/>
  <c r="E204" i="60" s="1"/>
  <c r="C208" i="60"/>
  <c r="D208" i="60" s="1"/>
  <c r="E208" i="60" s="1"/>
  <c r="C212" i="60"/>
  <c r="D212" i="60" s="1"/>
  <c r="E212" i="60" s="1"/>
  <c r="C213" i="60"/>
  <c r="D213" i="60" s="1"/>
  <c r="E213" i="60" s="1"/>
  <c r="C216" i="60"/>
  <c r="D216" i="60" s="1"/>
  <c r="E216" i="60" s="1"/>
  <c r="AF257" i="60"/>
  <c r="AD257" i="60"/>
  <c r="AF261" i="60"/>
  <c r="AD261" i="60"/>
  <c r="C271" i="60"/>
  <c r="D271" i="60" s="1"/>
  <c r="E271" i="60" s="1"/>
  <c r="C277" i="60"/>
  <c r="D277" i="60" s="1"/>
  <c r="E277" i="60" s="1"/>
  <c r="C273" i="60"/>
  <c r="D273" i="60" s="1"/>
  <c r="E273" i="60" s="1"/>
  <c r="C278" i="60"/>
  <c r="D278" i="60" s="1"/>
  <c r="E278" i="60" s="1"/>
  <c r="C279" i="60"/>
  <c r="D279" i="60" s="1"/>
  <c r="E279" i="60" s="1"/>
  <c r="C281" i="60"/>
  <c r="D281" i="60" s="1"/>
  <c r="E281" i="60" s="1"/>
  <c r="C282" i="60"/>
  <c r="D282" i="60" s="1"/>
  <c r="E282" i="60" s="1"/>
  <c r="C284" i="60"/>
  <c r="D284" i="60" s="1"/>
  <c r="E284" i="60" s="1"/>
  <c r="C286" i="60"/>
  <c r="D286" i="60" s="1"/>
  <c r="E286" i="60" s="1"/>
  <c r="C288" i="60"/>
  <c r="D288" i="60" s="1"/>
  <c r="E288" i="60" s="1"/>
  <c r="C290" i="60"/>
  <c r="D290" i="60" s="1"/>
  <c r="E290" i="60" s="1"/>
  <c r="U379" i="60"/>
  <c r="U397" i="60"/>
  <c r="C241" i="60"/>
  <c r="D241" i="60" s="1"/>
  <c r="E241" i="60" s="1"/>
  <c r="C242" i="60"/>
  <c r="D242" i="60" s="1"/>
  <c r="E242" i="60" s="1"/>
  <c r="C243" i="60"/>
  <c r="D243" i="60" s="1"/>
  <c r="C244" i="60"/>
  <c r="D244" i="60" s="1"/>
  <c r="E244" i="60" s="1"/>
  <c r="C245" i="60"/>
  <c r="D245" i="60" s="1"/>
  <c r="E245" i="60" s="1"/>
  <c r="C246" i="60"/>
  <c r="D246" i="60" s="1"/>
  <c r="C247" i="60"/>
  <c r="D247" i="60" s="1"/>
  <c r="C248" i="60"/>
  <c r="D248" i="60" s="1"/>
  <c r="E248" i="60" s="1"/>
  <c r="C249" i="60"/>
  <c r="D249" i="60" s="1"/>
  <c r="E249" i="60" s="1"/>
  <c r="C250" i="60"/>
  <c r="D250" i="60" s="1"/>
  <c r="E250" i="60" s="1"/>
  <c r="C251" i="60"/>
  <c r="D251" i="60" s="1"/>
  <c r="C252" i="60"/>
  <c r="D252" i="60" s="1"/>
  <c r="E252" i="60" s="1"/>
  <c r="C253" i="60"/>
  <c r="D253" i="60" s="1"/>
  <c r="E253" i="60" s="1"/>
  <c r="C254" i="60"/>
  <c r="D254" i="60" s="1"/>
  <c r="C255" i="60"/>
  <c r="D255" i="60" s="1"/>
  <c r="C256" i="60"/>
  <c r="D256" i="60" s="1"/>
  <c r="E256" i="60" s="1"/>
  <c r="C257" i="60"/>
  <c r="D257" i="60" s="1"/>
  <c r="E257" i="60" s="1"/>
  <c r="C258" i="60"/>
  <c r="D258" i="60" s="1"/>
  <c r="E258" i="60" s="1"/>
  <c r="C259" i="60"/>
  <c r="D259" i="60" s="1"/>
  <c r="C260" i="60"/>
  <c r="D260" i="60" s="1"/>
  <c r="E260" i="60" s="1"/>
  <c r="C261" i="60"/>
  <c r="D261" i="60" s="1"/>
  <c r="E261" i="60" s="1"/>
  <c r="C267" i="60"/>
  <c r="D267" i="60" s="1"/>
  <c r="E267" i="60" s="1"/>
  <c r="C269" i="60"/>
  <c r="D269" i="60" s="1"/>
  <c r="E269" i="60" s="1"/>
  <c r="C272" i="60"/>
  <c r="D272" i="60" s="1"/>
  <c r="E272" i="60" s="1"/>
  <c r="C274" i="60"/>
  <c r="D274" i="60" s="1"/>
  <c r="E274" i="60" s="1"/>
  <c r="C275" i="60"/>
  <c r="D275" i="60" s="1"/>
  <c r="E275" i="60" s="1"/>
  <c r="C280" i="60"/>
  <c r="D280" i="60" s="1"/>
  <c r="E280" i="60" s="1"/>
  <c r="C298" i="60"/>
  <c r="D298" i="60" s="1"/>
  <c r="C300" i="60"/>
  <c r="D300" i="60" s="1"/>
  <c r="C314" i="60"/>
  <c r="D314" i="60" s="1"/>
  <c r="C315" i="60"/>
  <c r="D315" i="60" s="1"/>
  <c r="E315" i="60" s="1"/>
  <c r="C338" i="60"/>
  <c r="D338" i="60" s="1"/>
  <c r="E338" i="60" s="1"/>
  <c r="C346" i="60"/>
  <c r="D346" i="60" s="1"/>
  <c r="E346" i="60" s="1"/>
  <c r="C368" i="60"/>
  <c r="D368" i="60" s="1"/>
  <c r="E368" i="60" s="1"/>
  <c r="U391" i="60"/>
  <c r="C262" i="60"/>
  <c r="D262" i="60" s="1"/>
  <c r="E262" i="60" s="1"/>
  <c r="C263" i="60"/>
  <c r="D263" i="60" s="1"/>
  <c r="E263" i="60" s="1"/>
  <c r="C264" i="60"/>
  <c r="D264" i="60" s="1"/>
  <c r="E264" i="60" s="1"/>
  <c r="C265" i="60"/>
  <c r="D265" i="60" s="1"/>
  <c r="E265" i="60" s="1"/>
  <c r="C276" i="60"/>
  <c r="D276" i="60" s="1"/>
  <c r="E276" i="60" s="1"/>
  <c r="C292" i="60"/>
  <c r="D292" i="60" s="1"/>
  <c r="E292" i="60" s="1"/>
  <c r="C293" i="60"/>
  <c r="D293" i="60" s="1"/>
  <c r="E293" i="60" s="1"/>
  <c r="C294" i="60"/>
  <c r="D294" i="60" s="1"/>
  <c r="C310" i="60"/>
  <c r="D310" i="60" s="1"/>
  <c r="C312" i="60"/>
  <c r="D312" i="60" s="1"/>
  <c r="E312" i="60" s="1"/>
  <c r="C313" i="60"/>
  <c r="D313" i="60" s="1"/>
  <c r="E313" i="60" s="1"/>
  <c r="U327" i="60"/>
  <c r="E334" i="60"/>
  <c r="C340" i="60"/>
  <c r="D340" i="60" s="1"/>
  <c r="E340" i="60" s="1"/>
  <c r="E342" i="60"/>
  <c r="C348" i="60"/>
  <c r="D348" i="60" s="1"/>
  <c r="E348" i="60" s="1"/>
  <c r="E350" i="60"/>
  <c r="U355" i="60"/>
  <c r="E308" i="60"/>
  <c r="C317" i="60"/>
  <c r="D317" i="60" s="1"/>
  <c r="E317" i="60" s="1"/>
  <c r="C318" i="60"/>
  <c r="D318" i="60" s="1"/>
  <c r="E318" i="60" s="1"/>
  <c r="C321" i="60"/>
  <c r="D321" i="60" s="1"/>
  <c r="E321" i="60" s="1"/>
  <c r="C322" i="60"/>
  <c r="D322" i="60" s="1"/>
  <c r="E322" i="60" s="1"/>
  <c r="C328" i="60"/>
  <c r="D328" i="60" s="1"/>
  <c r="E328" i="60" s="1"/>
  <c r="C358" i="60"/>
  <c r="D358" i="60" s="1"/>
  <c r="E358" i="60" s="1"/>
  <c r="C361" i="60"/>
  <c r="D361" i="60" s="1"/>
  <c r="E361" i="60" s="1"/>
  <c r="E364" i="60"/>
  <c r="C374" i="60"/>
  <c r="D374" i="60" s="1"/>
  <c r="E374" i="60" s="1"/>
  <c r="C375" i="60"/>
  <c r="D375" i="60" s="1"/>
  <c r="E375" i="60" s="1"/>
  <c r="C382" i="60"/>
  <c r="D382" i="60" s="1"/>
  <c r="C383" i="60"/>
  <c r="D383" i="60" s="1"/>
  <c r="E383" i="60" s="1"/>
  <c r="C396" i="60"/>
  <c r="D396" i="60" s="1"/>
  <c r="E396" i="60" s="1"/>
  <c r="C326" i="60"/>
  <c r="D326" i="60" s="1"/>
  <c r="E326" i="60" s="1"/>
  <c r="C332" i="60"/>
  <c r="D332" i="60" s="1"/>
  <c r="C354" i="60"/>
  <c r="D354" i="60" s="1"/>
  <c r="C357" i="60"/>
  <c r="D357" i="60" s="1"/>
  <c r="E357" i="60" s="1"/>
  <c r="E360" i="60"/>
  <c r="C370" i="60"/>
  <c r="D370" i="60" s="1"/>
  <c r="C373" i="60"/>
  <c r="D373" i="60" s="1"/>
  <c r="E373" i="60" s="1"/>
  <c r="C378" i="60"/>
  <c r="D378" i="60" s="1"/>
  <c r="E378" i="60" s="1"/>
  <c r="C379" i="60"/>
  <c r="D379" i="60" s="1"/>
  <c r="E379" i="60" s="1"/>
  <c r="C391" i="60"/>
  <c r="D391" i="60" s="1"/>
  <c r="E391" i="60" s="1"/>
  <c r="C394" i="60"/>
  <c r="D394" i="60" s="1"/>
  <c r="C401" i="60"/>
  <c r="D401" i="60" s="1"/>
  <c r="E401" i="60" s="1"/>
  <c r="C407" i="60"/>
  <c r="D407" i="60" s="1"/>
  <c r="E407" i="60" s="1"/>
  <c r="C408" i="60"/>
  <c r="D408" i="60" s="1"/>
  <c r="C296" i="60"/>
  <c r="D296" i="60" s="1"/>
  <c r="C297" i="60"/>
  <c r="D297" i="60" s="1"/>
  <c r="C302" i="60"/>
  <c r="D302" i="60" s="1"/>
  <c r="C311" i="60"/>
  <c r="D311" i="60" s="1"/>
  <c r="E311" i="60" s="1"/>
  <c r="E314" i="60"/>
  <c r="C319" i="60"/>
  <c r="D319" i="60" s="1"/>
  <c r="E319" i="60" s="1"/>
  <c r="C320" i="60"/>
  <c r="D320" i="60" s="1"/>
  <c r="E320" i="60" s="1"/>
  <c r="C323" i="60"/>
  <c r="D323" i="60" s="1"/>
  <c r="E323" i="60" s="1"/>
  <c r="C324" i="60"/>
  <c r="D324" i="60" s="1"/>
  <c r="U329" i="60"/>
  <c r="C330" i="60"/>
  <c r="D330" i="60" s="1"/>
  <c r="E330" i="60" s="1"/>
  <c r="C353" i="60"/>
  <c r="D353" i="60" s="1"/>
  <c r="E353" i="60" s="1"/>
  <c r="E356" i="60"/>
  <c r="U363" i="60"/>
  <c r="C366" i="60"/>
  <c r="D366" i="60" s="1"/>
  <c r="E366" i="60" s="1"/>
  <c r="C369" i="60"/>
  <c r="D369" i="60" s="1"/>
  <c r="E369" i="60" s="1"/>
  <c r="E372" i="60"/>
  <c r="C376" i="60"/>
  <c r="D376" i="60" s="1"/>
  <c r="E376" i="60" s="1"/>
  <c r="C404" i="60"/>
  <c r="D404" i="60" s="1"/>
  <c r="E7" i="60"/>
  <c r="AE9" i="60"/>
  <c r="E12" i="60"/>
  <c r="U6" i="60"/>
  <c r="U5" i="60"/>
  <c r="U7" i="60"/>
  <c r="U9" i="60"/>
  <c r="U10" i="60"/>
  <c r="U12" i="60"/>
  <c r="E31" i="60"/>
  <c r="E45" i="60"/>
  <c r="AE70" i="60"/>
  <c r="E79" i="60"/>
  <c r="E87" i="60"/>
  <c r="E44" i="60"/>
  <c r="E62" i="60"/>
  <c r="E70" i="60"/>
  <c r="E77" i="60"/>
  <c r="E85" i="60"/>
  <c r="U8" i="60"/>
  <c r="U11" i="60"/>
  <c r="AE13" i="60"/>
  <c r="U14" i="60"/>
  <c r="U13" i="60"/>
  <c r="C17" i="60"/>
  <c r="D17" i="60" s="1"/>
  <c r="E17" i="60" s="1"/>
  <c r="AE17" i="60"/>
  <c r="U18" i="60"/>
  <c r="E35" i="60"/>
  <c r="E36" i="60"/>
  <c r="E60" i="60"/>
  <c r="E73" i="60"/>
  <c r="AD21" i="60"/>
  <c r="AB25" i="60"/>
  <c r="AF25" i="60"/>
  <c r="U28" i="60"/>
  <c r="U31" i="60"/>
  <c r="U33" i="60"/>
  <c r="U35" i="60"/>
  <c r="U43" i="60"/>
  <c r="U50" i="60"/>
  <c r="U52" i="60"/>
  <c r="AC53" i="60"/>
  <c r="U55" i="60"/>
  <c r="U58" i="60"/>
  <c r="U60" i="60"/>
  <c r="AC61" i="60"/>
  <c r="U63" i="60"/>
  <c r="AE65" i="60"/>
  <c r="U66" i="60"/>
  <c r="C93" i="60"/>
  <c r="D93" i="60" s="1"/>
  <c r="E93" i="60" s="1"/>
  <c r="C94" i="60"/>
  <c r="D94" i="60" s="1"/>
  <c r="E94" i="60" s="1"/>
  <c r="C97" i="60"/>
  <c r="D97" i="60" s="1"/>
  <c r="E97" i="60" s="1"/>
  <c r="C100" i="60"/>
  <c r="D100" i="60" s="1"/>
  <c r="E100" i="60" s="1"/>
  <c r="E101" i="60"/>
  <c r="C103" i="60"/>
  <c r="D103" i="60" s="1"/>
  <c r="E103" i="60" s="1"/>
  <c r="C107" i="60"/>
  <c r="D107" i="60" s="1"/>
  <c r="E107" i="60" s="1"/>
  <c r="E115" i="60"/>
  <c r="E117" i="60"/>
  <c r="AD129" i="60"/>
  <c r="AD137" i="60"/>
  <c r="U16" i="60"/>
  <c r="U19" i="60"/>
  <c r="AE21" i="60"/>
  <c r="U22" i="60"/>
  <c r="U24" i="60"/>
  <c r="AC25" i="60"/>
  <c r="AA26" i="60"/>
  <c r="AF57" i="60"/>
  <c r="AF53" i="60"/>
  <c r="AD53" i="60"/>
  <c r="AD61" i="60"/>
  <c r="AB65" i="60"/>
  <c r="U68" i="60"/>
  <c r="U70" i="60"/>
  <c r="U71" i="60"/>
  <c r="U73" i="60"/>
  <c r="U75" i="60"/>
  <c r="U77" i="60"/>
  <c r="U79" i="60"/>
  <c r="U81" i="60"/>
  <c r="U83" i="60"/>
  <c r="U85" i="60"/>
  <c r="U88" i="60"/>
  <c r="U91" i="60"/>
  <c r="C91" i="60"/>
  <c r="D91" i="60" s="1"/>
  <c r="E91" i="60" s="1"/>
  <c r="C95" i="60"/>
  <c r="D95" i="60" s="1"/>
  <c r="E95" i="60" s="1"/>
  <c r="AE97" i="60"/>
  <c r="C98" i="60"/>
  <c r="D98" i="60" s="1"/>
  <c r="E98" i="60" s="1"/>
  <c r="AB21" i="60"/>
  <c r="AD25" i="60"/>
  <c r="U27" i="60"/>
  <c r="U29" i="60"/>
  <c r="AC30" i="60"/>
  <c r="U32" i="60"/>
  <c r="U34" i="60"/>
  <c r="U36" i="60"/>
  <c r="U38" i="60"/>
  <c r="U40" i="60"/>
  <c r="U42" i="60"/>
  <c r="U44" i="60"/>
  <c r="U46" i="60"/>
  <c r="U48" i="60"/>
  <c r="AC49" i="60"/>
  <c r="U51" i="60"/>
  <c r="U53" i="60"/>
  <c r="U54" i="60"/>
  <c r="U56" i="60"/>
  <c r="U59" i="60"/>
  <c r="U61" i="60"/>
  <c r="U62" i="60"/>
  <c r="U64" i="60"/>
  <c r="E102" i="60"/>
  <c r="E108" i="60"/>
  <c r="C109" i="60"/>
  <c r="D109" i="60" s="1"/>
  <c r="E109" i="60" s="1"/>
  <c r="C112" i="60"/>
  <c r="D112" i="60" s="1"/>
  <c r="E112" i="60" s="1"/>
  <c r="U118" i="60"/>
  <c r="U26" i="60"/>
  <c r="U67" i="60"/>
  <c r="U69" i="60"/>
  <c r="U72" i="60"/>
  <c r="U74" i="60"/>
  <c r="U76" i="60"/>
  <c r="U78" i="60"/>
  <c r="U80" i="60"/>
  <c r="U82" i="60"/>
  <c r="U84" i="60"/>
  <c r="U86" i="60"/>
  <c r="E89" i="60"/>
  <c r="E90" i="60"/>
  <c r="U107" i="60"/>
  <c r="E149" i="60"/>
  <c r="AB105" i="60"/>
  <c r="AF105" i="60"/>
  <c r="U108" i="60"/>
  <c r="U110" i="60"/>
  <c r="U111" i="60"/>
  <c r="U123" i="60"/>
  <c r="U130" i="60"/>
  <c r="U132" i="60"/>
  <c r="AC133" i="60"/>
  <c r="U135" i="60"/>
  <c r="U138" i="60"/>
  <c r="U140" i="60"/>
  <c r="AC141" i="60"/>
  <c r="U143" i="60"/>
  <c r="AE145" i="60"/>
  <c r="U146" i="60"/>
  <c r="E157" i="60"/>
  <c r="AE93" i="60"/>
  <c r="U94" i="60"/>
  <c r="U96" i="60"/>
  <c r="U99" i="60"/>
  <c r="AE101" i="60"/>
  <c r="U102" i="60"/>
  <c r="U104" i="60"/>
  <c r="AC105" i="60"/>
  <c r="AA106" i="60"/>
  <c r="U113" i="60"/>
  <c r="AD133" i="60"/>
  <c r="AD141" i="60"/>
  <c r="AB145" i="60"/>
  <c r="AF145" i="60"/>
  <c r="U148" i="60"/>
  <c r="AE150" i="60"/>
  <c r="AC150" i="60"/>
  <c r="E153" i="60"/>
  <c r="E167" i="60"/>
  <c r="AD169" i="60"/>
  <c r="E181" i="60"/>
  <c r="U120" i="60"/>
  <c r="U122" i="60"/>
  <c r="U124" i="60"/>
  <c r="U126" i="60"/>
  <c r="U128" i="60"/>
  <c r="U131" i="60"/>
  <c r="AE133" i="60"/>
  <c r="U134" i="60"/>
  <c r="U136" i="60"/>
  <c r="U139" i="60"/>
  <c r="AE141" i="60"/>
  <c r="U142" i="60"/>
  <c r="U144" i="60"/>
  <c r="AA146" i="60"/>
  <c r="AD177" i="60"/>
  <c r="AE190" i="60"/>
  <c r="U89" i="60"/>
  <c r="U90" i="60"/>
  <c r="U92" i="60"/>
  <c r="U95" i="60"/>
  <c r="U97" i="60"/>
  <c r="U98" i="60"/>
  <c r="U100" i="60"/>
  <c r="AC101" i="60"/>
  <c r="U103" i="60"/>
  <c r="U106" i="60"/>
  <c r="AB141" i="60"/>
  <c r="U147" i="60"/>
  <c r="U149" i="60"/>
  <c r="U152" i="60"/>
  <c r="E163" i="60"/>
  <c r="E171" i="60"/>
  <c r="E190" i="60"/>
  <c r="U151" i="60"/>
  <c r="U153" i="60"/>
  <c r="U155" i="60"/>
  <c r="U157" i="60"/>
  <c r="U159" i="60"/>
  <c r="U161" i="60"/>
  <c r="U163" i="60"/>
  <c r="U165" i="60"/>
  <c r="U167" i="60"/>
  <c r="U169" i="60"/>
  <c r="U170" i="60"/>
  <c r="U172" i="60"/>
  <c r="AC173" i="60"/>
  <c r="U175" i="60"/>
  <c r="U178" i="60"/>
  <c r="U180" i="60"/>
  <c r="AC181" i="60"/>
  <c r="U183" i="60"/>
  <c r="AE185" i="60"/>
  <c r="U186" i="60"/>
  <c r="U190" i="60"/>
  <c r="U193" i="60"/>
  <c r="U195" i="60"/>
  <c r="U197" i="60"/>
  <c r="U199" i="60"/>
  <c r="U207" i="60"/>
  <c r="AF213" i="60"/>
  <c r="U215" i="60"/>
  <c r="U218" i="60"/>
  <c r="E228" i="60"/>
  <c r="E229" i="60"/>
  <c r="AD173" i="60"/>
  <c r="U177" i="60"/>
  <c r="AD181" i="60"/>
  <c r="AB173" i="60"/>
  <c r="U188" i="60"/>
  <c r="U191" i="60"/>
  <c r="U201" i="60"/>
  <c r="U203" i="60"/>
  <c r="U205" i="60"/>
  <c r="AF209" i="60"/>
  <c r="AF217" i="60"/>
  <c r="AE249" i="60"/>
  <c r="AE257" i="60"/>
  <c r="E266" i="60"/>
  <c r="U154" i="60"/>
  <c r="U156" i="60"/>
  <c r="U158" i="60"/>
  <c r="U160" i="60"/>
  <c r="U162" i="60"/>
  <c r="U164" i="60"/>
  <c r="U166" i="60"/>
  <c r="U168" i="60"/>
  <c r="U171" i="60"/>
  <c r="U173" i="60"/>
  <c r="U174" i="60"/>
  <c r="U176" i="60"/>
  <c r="U179" i="60"/>
  <c r="U181" i="60"/>
  <c r="U182" i="60"/>
  <c r="U184" i="60"/>
  <c r="E231" i="60"/>
  <c r="E233" i="60"/>
  <c r="E237" i="60"/>
  <c r="E243" i="60"/>
  <c r="E246" i="60"/>
  <c r="E247" i="60"/>
  <c r="E251" i="60"/>
  <c r="E254" i="60"/>
  <c r="E255" i="60"/>
  <c r="E259" i="60"/>
  <c r="U187" i="60"/>
  <c r="U189" i="60"/>
  <c r="U192" i="60"/>
  <c r="U194" i="60"/>
  <c r="U196" i="60"/>
  <c r="U198" i="60"/>
  <c r="U200" i="60"/>
  <c r="U202" i="60"/>
  <c r="U204" i="60"/>
  <c r="U206" i="60"/>
  <c r="U208" i="60"/>
  <c r="AE230" i="60"/>
  <c r="AD270" i="60"/>
  <c r="U216" i="60"/>
  <c r="U219" i="60"/>
  <c r="AE221" i="60"/>
  <c r="U222" i="60"/>
  <c r="U224" i="60"/>
  <c r="AC225" i="60"/>
  <c r="AA226" i="60"/>
  <c r="AE270" i="60"/>
  <c r="U272" i="60"/>
  <c r="U280" i="60"/>
  <c r="E294" i="60"/>
  <c r="E295" i="60"/>
  <c r="AB221" i="60"/>
  <c r="AF221" i="60"/>
  <c r="AD225" i="60"/>
  <c r="U227" i="60"/>
  <c r="U228" i="60"/>
  <c r="U229" i="60"/>
  <c r="U232" i="60"/>
  <c r="U234" i="60"/>
  <c r="U235" i="60"/>
  <c r="U236" i="60"/>
  <c r="U238" i="60"/>
  <c r="U239" i="60"/>
  <c r="U240" i="60"/>
  <c r="U242" i="60"/>
  <c r="U244" i="60"/>
  <c r="U245" i="60"/>
  <c r="U246" i="60"/>
  <c r="U247" i="60"/>
  <c r="U248" i="60"/>
  <c r="U251" i="60"/>
  <c r="AE253" i="60"/>
  <c r="U254" i="60"/>
  <c r="U256" i="60"/>
  <c r="AC257" i="60"/>
  <c r="U259" i="60"/>
  <c r="AE261" i="60"/>
  <c r="U262" i="60"/>
  <c r="U264" i="60"/>
  <c r="AC265" i="60"/>
  <c r="AA266" i="60"/>
  <c r="U268" i="60"/>
  <c r="AF270" i="60"/>
  <c r="E296" i="60"/>
  <c r="E297" i="60"/>
  <c r="U223" i="60"/>
  <c r="AE225" i="60"/>
  <c r="U226" i="60"/>
  <c r="AB249" i="60"/>
  <c r="AF249" i="60"/>
  <c r="U267" i="60"/>
  <c r="U269" i="60"/>
  <c r="AC270" i="60"/>
  <c r="E298" i="60"/>
  <c r="E299" i="60"/>
  <c r="AB225" i="60"/>
  <c r="U230" i="60"/>
  <c r="U231" i="60"/>
  <c r="U233" i="60"/>
  <c r="U237" i="60"/>
  <c r="U241" i="60"/>
  <c r="U243" i="60"/>
  <c r="U249" i="60"/>
  <c r="U250" i="60"/>
  <c r="U252" i="60"/>
  <c r="U255" i="60"/>
  <c r="U258" i="60"/>
  <c r="U260" i="60"/>
  <c r="AC261" i="60"/>
  <c r="AA261" i="60" s="1"/>
  <c r="U263" i="60"/>
  <c r="U265" i="60"/>
  <c r="U266" i="60"/>
  <c r="U274" i="60"/>
  <c r="U273" i="60"/>
  <c r="U293" i="60"/>
  <c r="U295" i="60"/>
  <c r="U297" i="60"/>
  <c r="U299" i="60"/>
  <c r="C301" i="60"/>
  <c r="D301" i="60" s="1"/>
  <c r="E301" i="60" s="1"/>
  <c r="C309" i="60"/>
  <c r="D309" i="60" s="1"/>
  <c r="E309" i="60" s="1"/>
  <c r="E316" i="60"/>
  <c r="E324" i="60"/>
  <c r="U331" i="60"/>
  <c r="U282" i="60"/>
  <c r="U284" i="60"/>
  <c r="U286" i="60"/>
  <c r="U288" i="60"/>
  <c r="U290" i="60"/>
  <c r="E302" i="60"/>
  <c r="E310" i="60"/>
  <c r="U311" i="60"/>
  <c r="E331" i="60"/>
  <c r="U279" i="60"/>
  <c r="U292" i="60"/>
  <c r="U294" i="60"/>
  <c r="U296" i="60"/>
  <c r="U298" i="60"/>
  <c r="E300" i="60"/>
  <c r="U303" i="60"/>
  <c r="U304" i="60"/>
  <c r="U306" i="60"/>
  <c r="U271" i="60"/>
  <c r="U275" i="60"/>
  <c r="U283" i="60"/>
  <c r="U285" i="60"/>
  <c r="U287" i="60"/>
  <c r="U289" i="60"/>
  <c r="U291" i="60"/>
  <c r="AA303" i="60"/>
  <c r="C303" i="60"/>
  <c r="D303" i="60" s="1"/>
  <c r="E303" i="60" s="1"/>
  <c r="U305" i="60"/>
  <c r="U307" i="60"/>
  <c r="U313" i="60"/>
  <c r="U315" i="60"/>
  <c r="U317" i="60"/>
  <c r="U319" i="60"/>
  <c r="U321" i="60"/>
  <c r="U323" i="60"/>
  <c r="C329" i="60"/>
  <c r="D329" i="60" s="1"/>
  <c r="E329" i="60" s="1"/>
  <c r="E332" i="60"/>
  <c r="C335" i="60"/>
  <c r="D335" i="60" s="1"/>
  <c r="E335" i="60" s="1"/>
  <c r="C337" i="60"/>
  <c r="D337" i="60" s="1"/>
  <c r="E337" i="60" s="1"/>
  <c r="C339" i="60"/>
  <c r="D339" i="60" s="1"/>
  <c r="E339" i="60" s="1"/>
  <c r="C341" i="60"/>
  <c r="D341" i="60" s="1"/>
  <c r="E341" i="60" s="1"/>
  <c r="C343" i="60"/>
  <c r="D343" i="60" s="1"/>
  <c r="E343" i="60" s="1"/>
  <c r="C345" i="60"/>
  <c r="D345" i="60" s="1"/>
  <c r="E345" i="60" s="1"/>
  <c r="C347" i="60"/>
  <c r="D347" i="60" s="1"/>
  <c r="E347" i="60" s="1"/>
  <c r="C349" i="60"/>
  <c r="D349" i="60" s="1"/>
  <c r="E349" i="60" s="1"/>
  <c r="C351" i="60"/>
  <c r="D351" i="60" s="1"/>
  <c r="E351" i="60" s="1"/>
  <c r="U300" i="60"/>
  <c r="U302" i="60"/>
  <c r="U325" i="60"/>
  <c r="C327" i="60"/>
  <c r="D327" i="60" s="1"/>
  <c r="E327" i="60" s="1"/>
  <c r="U333" i="60"/>
  <c r="E354" i="60"/>
  <c r="C355" i="60"/>
  <c r="D355" i="60" s="1"/>
  <c r="E355" i="60" s="1"/>
  <c r="C359" i="60"/>
  <c r="D359" i="60" s="1"/>
  <c r="E359" i="60" s="1"/>
  <c r="E362" i="60"/>
  <c r="C363" i="60"/>
  <c r="D363" i="60" s="1"/>
  <c r="E363" i="60" s="1"/>
  <c r="C367" i="60"/>
  <c r="D367" i="60" s="1"/>
  <c r="E367" i="60" s="1"/>
  <c r="E370" i="60"/>
  <c r="C371" i="60"/>
  <c r="D371" i="60" s="1"/>
  <c r="E371" i="60" s="1"/>
  <c r="E386" i="60"/>
  <c r="U401" i="60"/>
  <c r="U310" i="60"/>
  <c r="U312" i="60"/>
  <c r="U314" i="60"/>
  <c r="U316" i="60"/>
  <c r="U318" i="60"/>
  <c r="U320" i="60"/>
  <c r="U322" i="60"/>
  <c r="U324" i="60"/>
  <c r="C325" i="60"/>
  <c r="D325" i="60" s="1"/>
  <c r="E325" i="60" s="1"/>
  <c r="C333" i="60"/>
  <c r="D333" i="60" s="1"/>
  <c r="E333" i="60" s="1"/>
  <c r="U353" i="60"/>
  <c r="U357" i="60"/>
  <c r="U361" i="60"/>
  <c r="U365" i="60"/>
  <c r="U369" i="60"/>
  <c r="U373" i="60"/>
  <c r="U375" i="60"/>
  <c r="E382" i="60"/>
  <c r="U393" i="60"/>
  <c r="E404" i="60"/>
  <c r="U377" i="60"/>
  <c r="U381" i="60"/>
  <c r="U385" i="60"/>
  <c r="C389" i="60"/>
  <c r="D389" i="60" s="1"/>
  <c r="E389" i="60" s="1"/>
  <c r="E394" i="60"/>
  <c r="U395" i="60"/>
  <c r="C397" i="60"/>
  <c r="D397" i="60" s="1"/>
  <c r="E397" i="60" s="1"/>
  <c r="E402" i="60"/>
  <c r="U403" i="60"/>
  <c r="C405" i="60"/>
  <c r="D405" i="60" s="1"/>
  <c r="E405" i="60" s="1"/>
  <c r="U326" i="60"/>
  <c r="U328" i="60"/>
  <c r="U330" i="60"/>
  <c r="U332" i="60"/>
  <c r="U334" i="60"/>
  <c r="U336" i="60"/>
  <c r="U338" i="60"/>
  <c r="U340" i="60"/>
  <c r="U342" i="60"/>
  <c r="U344" i="60"/>
  <c r="U346" i="60"/>
  <c r="U348" i="60"/>
  <c r="U350" i="60"/>
  <c r="U352" i="60"/>
  <c r="U354" i="60"/>
  <c r="U356" i="60"/>
  <c r="U358" i="60"/>
  <c r="U360" i="60"/>
  <c r="U362" i="60"/>
  <c r="U364" i="60"/>
  <c r="U366" i="60"/>
  <c r="U368" i="60"/>
  <c r="U370" i="60"/>
  <c r="U372" i="60"/>
  <c r="U374" i="60"/>
  <c r="C377" i="60"/>
  <c r="D377" i="60" s="1"/>
  <c r="E377" i="60" s="1"/>
  <c r="E380" i="60"/>
  <c r="C381" i="60"/>
  <c r="D381" i="60" s="1"/>
  <c r="E381" i="60" s="1"/>
  <c r="E384" i="60"/>
  <c r="C385" i="60"/>
  <c r="D385" i="60" s="1"/>
  <c r="E385" i="60" s="1"/>
  <c r="E388" i="60"/>
  <c r="E392" i="60"/>
  <c r="C395" i="60"/>
  <c r="D395" i="60" s="1"/>
  <c r="E395" i="60" s="1"/>
  <c r="E400" i="60"/>
  <c r="C403" i="60"/>
  <c r="D403" i="60" s="1"/>
  <c r="E403" i="60" s="1"/>
  <c r="E408" i="60"/>
  <c r="E390" i="60"/>
  <c r="E398" i="60"/>
  <c r="E406" i="60"/>
  <c r="U407" i="60"/>
  <c r="U376" i="60"/>
  <c r="U378" i="60"/>
  <c r="U380" i="60"/>
  <c r="U382" i="60"/>
  <c r="U384" i="60"/>
  <c r="U386" i="60"/>
  <c r="U388" i="60"/>
  <c r="U390" i="60"/>
  <c r="U392" i="60"/>
  <c r="U394" i="60"/>
  <c r="U396" i="60"/>
  <c r="U398" i="60"/>
  <c r="U400" i="60"/>
  <c r="U402" i="60"/>
  <c r="U404" i="60"/>
  <c r="U406" i="60"/>
  <c r="U408" i="60"/>
  <c r="M11" i="81"/>
  <c r="G19" i="33"/>
  <c r="C16" i="81"/>
  <c r="G12" i="33"/>
  <c r="G20" i="33"/>
  <c r="E23" i="33"/>
  <c r="E10" i="33"/>
  <c r="C30" i="33"/>
  <c r="C11" i="33"/>
  <c r="H17" i="81"/>
  <c r="I35" i="33"/>
  <c r="D7" i="81"/>
  <c r="H16" i="81"/>
  <c r="E30" i="33"/>
  <c r="C35" i="33"/>
  <c r="E34" i="33"/>
  <c r="J24" i="33"/>
  <c r="J13" i="33"/>
  <c r="G34" i="33"/>
  <c r="G29" i="33"/>
  <c r="J36" i="33"/>
  <c r="C15" i="81"/>
  <c r="I37" i="33"/>
  <c r="H15" i="81"/>
  <c r="G32" i="33"/>
  <c r="E26" i="33"/>
  <c r="B12" i="81"/>
  <c r="E38" i="33"/>
  <c r="C20" i="33"/>
  <c r="E41" i="33"/>
  <c r="B14" i="81"/>
  <c r="C37" i="33"/>
  <c r="G14" i="33"/>
  <c r="E9" i="81"/>
  <c r="G17" i="33"/>
  <c r="C32" i="33"/>
  <c r="I18" i="33"/>
  <c r="I7" i="81"/>
  <c r="I13" i="81"/>
  <c r="J42" i="33"/>
  <c r="C41" i="33"/>
  <c r="C18" i="33"/>
  <c r="C31" i="33"/>
  <c r="J18" i="33"/>
  <c r="I29" i="33"/>
  <c r="C10" i="33"/>
  <c r="I42" i="33"/>
  <c r="G12" i="81"/>
  <c r="I12" i="81"/>
  <c r="F8" i="81"/>
  <c r="C16" i="33"/>
  <c r="E35" i="33"/>
  <c r="J12" i="33"/>
  <c r="E42" i="33"/>
  <c r="J19" i="33"/>
  <c r="E7" i="81"/>
  <c r="C40" i="33"/>
  <c r="B6" i="81"/>
  <c r="E13" i="33"/>
  <c r="J25" i="33"/>
  <c r="G35" i="33"/>
  <c r="E40" i="33"/>
  <c r="G36" i="33"/>
  <c r="I41" i="33"/>
  <c r="G18" i="33"/>
  <c r="E43" i="33"/>
  <c r="I11" i="33"/>
  <c r="H8" i="81"/>
  <c r="C23" i="33"/>
  <c r="G8" i="81"/>
  <c r="I17" i="33"/>
  <c r="C25" i="33"/>
  <c r="C12" i="33"/>
  <c r="G42" i="33"/>
  <c r="G43" i="33"/>
  <c r="G38" i="33"/>
  <c r="I25" i="33"/>
  <c r="E32" i="33"/>
  <c r="G10" i="33"/>
  <c r="I13" i="33"/>
  <c r="G22" i="33"/>
  <c r="G31" i="33"/>
  <c r="C14" i="33"/>
  <c r="E20" i="33"/>
  <c r="C43" i="33"/>
  <c r="G28" i="33"/>
  <c r="C34" i="33"/>
  <c r="J34" i="33"/>
  <c r="J7" i="33"/>
  <c r="I19" i="33"/>
  <c r="C29" i="33"/>
  <c r="G24" i="33"/>
  <c r="E37" i="33"/>
  <c r="H6" i="81"/>
  <c r="G13" i="33"/>
  <c r="E12" i="33"/>
  <c r="D17" i="81"/>
  <c r="E16" i="33"/>
  <c r="G44" i="33"/>
  <c r="B16" i="81"/>
  <c r="F14" i="81"/>
  <c r="C17" i="33"/>
  <c r="G16" i="33"/>
  <c r="C28" i="33"/>
  <c r="C22" i="33"/>
  <c r="J22" i="33"/>
  <c r="G40" i="33"/>
  <c r="E25" i="33"/>
  <c r="E22" i="33"/>
  <c r="E29" i="33"/>
  <c r="G30" i="33"/>
  <c r="E44" i="33"/>
  <c r="J16" i="33"/>
  <c r="J10" i="33"/>
  <c r="J30" i="33"/>
  <c r="E24" i="33"/>
  <c r="J40" i="33"/>
  <c r="C36" i="33"/>
  <c r="E11" i="33"/>
  <c r="I10" i="81"/>
  <c r="E19" i="33"/>
  <c r="I23" i="33"/>
  <c r="G41" i="33"/>
  <c r="J28" i="33"/>
  <c r="I43" i="33"/>
  <c r="E28" i="33"/>
  <c r="G25" i="33"/>
  <c r="I30" i="33"/>
  <c r="C38" i="33"/>
  <c r="J31" i="33"/>
  <c r="E13" i="81"/>
  <c r="I36" i="33"/>
  <c r="I45" i="33"/>
  <c r="E12" i="81"/>
  <c r="C13" i="33"/>
  <c r="E36" i="33"/>
  <c r="C19" i="33"/>
  <c r="E17" i="33"/>
  <c r="E14" i="33"/>
  <c r="I12" i="33"/>
  <c r="E31" i="33"/>
  <c r="C26" i="33"/>
  <c r="I17" i="81"/>
  <c r="G11" i="33"/>
  <c r="I31" i="33"/>
  <c r="C44" i="33"/>
  <c r="J43" i="33"/>
  <c r="G23" i="33"/>
  <c r="J6" i="33"/>
  <c r="G26" i="33"/>
  <c r="C14" i="81"/>
  <c r="C24" i="33"/>
  <c r="E18" i="33"/>
  <c r="J37" i="33"/>
  <c r="I24" i="33"/>
  <c r="G37" i="33"/>
  <c r="F13" i="81"/>
  <c r="C42" i="33"/>
  <c r="AA265" i="60" l="1"/>
  <c r="C26" i="76"/>
  <c r="AA65" i="60"/>
  <c r="M40" i="70"/>
  <c r="M40" i="69"/>
  <c r="M40" i="71"/>
  <c r="M40" i="73"/>
  <c r="M40" i="75"/>
  <c r="M40" i="52"/>
  <c r="M40" i="72"/>
  <c r="M40" i="74"/>
  <c r="M40" i="76"/>
  <c r="M42" i="70"/>
  <c r="M42" i="72"/>
  <c r="M42" i="74"/>
  <c r="M42" i="76"/>
  <c r="M42" i="52"/>
  <c r="M42" i="69"/>
  <c r="M42" i="71"/>
  <c r="M42" i="73"/>
  <c r="M42" i="75"/>
  <c r="M43" i="70"/>
  <c r="M43" i="72"/>
  <c r="M43" i="74"/>
  <c r="M43" i="76"/>
  <c r="M43" i="69"/>
  <c r="M43" i="71"/>
  <c r="M43" i="73"/>
  <c r="M43" i="75"/>
  <c r="M43" i="52"/>
  <c r="M34" i="76"/>
  <c r="M34" i="69"/>
  <c r="M34" i="71"/>
  <c r="M34" i="73"/>
  <c r="M34" i="75"/>
  <c r="M34" i="52"/>
  <c r="M34" i="74"/>
  <c r="M34" i="70"/>
  <c r="M34" i="72"/>
  <c r="M37" i="70"/>
  <c r="M37" i="72"/>
  <c r="M37" i="74"/>
  <c r="M37" i="76"/>
  <c r="M37" i="69"/>
  <c r="M37" i="71"/>
  <c r="M37" i="73"/>
  <c r="M37" i="75"/>
  <c r="M37" i="52"/>
  <c r="M36" i="70"/>
  <c r="M36" i="72"/>
  <c r="M36" i="74"/>
  <c r="M36" i="76"/>
  <c r="M36" i="75"/>
  <c r="M36" i="69"/>
  <c r="M36" i="71"/>
  <c r="M36" i="73"/>
  <c r="M36" i="52"/>
  <c r="M30" i="70"/>
  <c r="M30" i="72"/>
  <c r="M30" i="74"/>
  <c r="M30" i="76"/>
  <c r="M30" i="75"/>
  <c r="M30" i="52"/>
  <c r="M30" i="69"/>
  <c r="M30" i="71"/>
  <c r="M30" i="73"/>
  <c r="M31" i="70"/>
  <c r="M31" i="72"/>
  <c r="M31" i="74"/>
  <c r="M31" i="76"/>
  <c r="M31" i="69"/>
  <c r="M31" i="71"/>
  <c r="M31" i="73"/>
  <c r="M31" i="75"/>
  <c r="M31" i="52"/>
  <c r="M28" i="75"/>
  <c r="M28" i="52"/>
  <c r="M28" i="69"/>
  <c r="M28" i="71"/>
  <c r="M28" i="73"/>
  <c r="M28" i="74"/>
  <c r="M28" i="70"/>
  <c r="M28" i="72"/>
  <c r="M28" i="76"/>
  <c r="M25" i="70"/>
  <c r="M25" i="72"/>
  <c r="M25" i="74"/>
  <c r="M25" i="76"/>
  <c r="M25" i="69"/>
  <c r="M25" i="71"/>
  <c r="M25" i="73"/>
  <c r="M25" i="75"/>
  <c r="M25" i="52"/>
  <c r="M24" i="69"/>
  <c r="M24" i="73"/>
  <c r="M24" i="70"/>
  <c r="M24" i="72"/>
  <c r="M24" i="74"/>
  <c r="M24" i="76"/>
  <c r="M24" i="71"/>
  <c r="M24" i="75"/>
  <c r="M24" i="52"/>
  <c r="M22" i="70"/>
  <c r="M22" i="69"/>
  <c r="M22" i="71"/>
  <c r="M22" i="73"/>
  <c r="M22" i="75"/>
  <c r="M22" i="52"/>
  <c r="M22" i="72"/>
  <c r="M22" i="74"/>
  <c r="M22" i="76"/>
  <c r="M13" i="70"/>
  <c r="M13" i="72"/>
  <c r="M13" i="74"/>
  <c r="M13" i="76"/>
  <c r="M13" i="69"/>
  <c r="M13" i="71"/>
  <c r="M13" i="73"/>
  <c r="M13" i="75"/>
  <c r="M13" i="52"/>
  <c r="M12" i="76"/>
  <c r="M12" i="69"/>
  <c r="M12" i="71"/>
  <c r="M12" i="70"/>
  <c r="M12" i="72"/>
  <c r="M12" i="74"/>
  <c r="M12" i="52"/>
  <c r="M12" i="73"/>
  <c r="M12" i="75"/>
  <c r="M10" i="52"/>
  <c r="M10" i="74"/>
  <c r="M10" i="69"/>
  <c r="M10" i="71"/>
  <c r="M10" i="73"/>
  <c r="M10" i="75"/>
  <c r="M10" i="70"/>
  <c r="M10" i="72"/>
  <c r="M10" i="76"/>
  <c r="M6" i="69"/>
  <c r="M6" i="73"/>
  <c r="M6" i="70"/>
  <c r="M6" i="74"/>
  <c r="M6" i="52"/>
  <c r="M6" i="72"/>
  <c r="M6" i="76"/>
  <c r="M6" i="71"/>
  <c r="M6" i="75"/>
  <c r="M7" i="70"/>
  <c r="M7" i="74"/>
  <c r="M7" i="69"/>
  <c r="M7" i="71"/>
  <c r="M7" i="75"/>
  <c r="M7" i="73"/>
  <c r="M7" i="52"/>
  <c r="M7" i="72"/>
  <c r="M7" i="76"/>
  <c r="AA61" i="60"/>
  <c r="U281" i="60"/>
  <c r="U277" i="60"/>
  <c r="AA101" i="60"/>
  <c r="AA70" i="60"/>
  <c r="U257" i="60"/>
  <c r="AA141" i="60"/>
  <c r="AB133" i="60"/>
  <c r="U105" i="60"/>
  <c r="AA21" i="60"/>
  <c r="AF49" i="60"/>
  <c r="U47" i="60"/>
  <c r="U39" i="60"/>
  <c r="AA110" i="60"/>
  <c r="AE177" i="60"/>
  <c r="AD89" i="60"/>
  <c r="AA225" i="60"/>
  <c r="U185" i="60"/>
  <c r="AF133" i="60"/>
  <c r="U125" i="60"/>
  <c r="U119" i="60"/>
  <c r="U115" i="60"/>
  <c r="U49" i="60"/>
  <c r="U41" i="60"/>
  <c r="U37" i="60"/>
  <c r="AD97" i="60"/>
  <c r="AD253" i="60"/>
  <c r="U209" i="60"/>
  <c r="AA181" i="60"/>
  <c r="AA105" i="60"/>
  <c r="AF93" i="60"/>
  <c r="AA25" i="60"/>
  <c r="AE53" i="60"/>
  <c r="AD249" i="60"/>
  <c r="AB230" i="60"/>
  <c r="AB253" i="60"/>
  <c r="U225" i="60"/>
  <c r="AC249" i="60"/>
  <c r="AC230" i="60"/>
  <c r="AA230" i="60" s="1"/>
  <c r="AC93" i="60"/>
  <c r="U150" i="60"/>
  <c r="AA145" i="60"/>
  <c r="U137" i="60"/>
  <c r="U129" i="60"/>
  <c r="U121" i="60"/>
  <c r="U117" i="60"/>
  <c r="U87" i="60"/>
  <c r="U45" i="60"/>
  <c r="AD150" i="60"/>
  <c r="AA150" i="60" s="1"/>
  <c r="AD57" i="60"/>
  <c r="AB257" i="60"/>
  <c r="AA257" i="60" s="1"/>
  <c r="AC253" i="60"/>
  <c r="AB270" i="60"/>
  <c r="AA270" i="60" s="1"/>
  <c r="U253" i="60"/>
  <c r="U221" i="60"/>
  <c r="AB217" i="60"/>
  <c r="U217" i="60"/>
  <c r="AD209" i="60"/>
  <c r="AB213" i="60"/>
  <c r="U213" i="60"/>
  <c r="U145" i="60"/>
  <c r="AE137" i="60"/>
  <c r="U25" i="60"/>
  <c r="AE30" i="60"/>
  <c r="AA30" i="60" s="1"/>
  <c r="AB53" i="60"/>
  <c r="AA53" i="60" s="1"/>
  <c r="AB89" i="60"/>
  <c r="AB93" i="60"/>
  <c r="AB9" i="60"/>
  <c r="AF13" i="60"/>
  <c r="AA221" i="60"/>
  <c r="AC217" i="60"/>
  <c r="AB209" i="60"/>
  <c r="AE173" i="60"/>
  <c r="AA173" i="60" s="1"/>
  <c r="AE129" i="60"/>
  <c r="U127" i="60"/>
  <c r="AC89" i="60"/>
  <c r="AB57" i="60"/>
  <c r="AB49" i="60"/>
  <c r="U21" i="60"/>
  <c r="AC97" i="60"/>
  <c r="U30" i="60"/>
  <c r="AB97" i="60"/>
  <c r="AB17" i="60"/>
  <c r="U17" i="60"/>
  <c r="AD17" i="60"/>
  <c r="AC13" i="60"/>
  <c r="AF9" i="60"/>
  <c r="AB185" i="60"/>
  <c r="AA185" i="60" s="1"/>
  <c r="AB169" i="60"/>
  <c r="AB177" i="60"/>
  <c r="AD213" i="60"/>
  <c r="AD190" i="60"/>
  <c r="AA190" i="60" s="1"/>
  <c r="AE217" i="60"/>
  <c r="AF137" i="60"/>
  <c r="AF129" i="60"/>
  <c r="U101" i="60"/>
  <c r="U93" i="60"/>
  <c r="U65" i="60"/>
  <c r="AE57" i="60"/>
  <c r="AB13" i="60"/>
  <c r="AF17" i="60"/>
  <c r="AC9" i="60"/>
  <c r="U261" i="60"/>
  <c r="U270" i="60"/>
  <c r="AD217" i="60"/>
  <c r="AC209" i="60"/>
  <c r="AC213" i="60"/>
  <c r="AE209" i="60"/>
  <c r="U141" i="60"/>
  <c r="U133" i="60"/>
  <c r="AE169" i="60"/>
  <c r="AB137" i="60"/>
  <c r="AB129" i="60"/>
  <c r="AE213" i="60"/>
  <c r="U57" i="60"/>
  <c r="AE49" i="60"/>
  <c r="AF89" i="60"/>
  <c r="AD13" i="60"/>
  <c r="AF97" i="60"/>
  <c r="AC17" i="60"/>
  <c r="AD9" i="60"/>
  <c r="K11" i="79"/>
  <c r="C8" i="81"/>
  <c r="I15" i="33"/>
  <c r="G15" i="81"/>
  <c r="J21" i="33"/>
  <c r="E17" i="81"/>
  <c r="E16" i="81"/>
  <c r="I16" i="81"/>
  <c r="H10" i="81"/>
  <c r="I14" i="81"/>
  <c r="I6" i="81"/>
  <c r="D14" i="81"/>
  <c r="F7" i="81"/>
  <c r="G9" i="81"/>
  <c r="J9" i="33"/>
  <c r="D16" i="81"/>
  <c r="B8" i="81"/>
  <c r="G10" i="81"/>
  <c r="I15" i="81"/>
  <c r="E33" i="33"/>
  <c r="J39" i="33"/>
  <c r="F10" i="81"/>
  <c r="I27" i="33"/>
  <c r="G13" i="81"/>
  <c r="H7" i="81"/>
  <c r="F12" i="81"/>
  <c r="C12" i="81"/>
  <c r="H14" i="81"/>
  <c r="D15" i="81"/>
  <c r="J27" i="33"/>
  <c r="C17" i="81"/>
  <c r="C7" i="81"/>
  <c r="F6" i="81"/>
  <c r="B10" i="81"/>
  <c r="F16" i="81"/>
  <c r="C10" i="81"/>
  <c r="D9" i="81"/>
  <c r="J15" i="33"/>
  <c r="J33" i="33"/>
  <c r="C6" i="81"/>
  <c r="D8" i="81"/>
  <c r="I39" i="33"/>
  <c r="E14" i="81"/>
  <c r="B15" i="81"/>
  <c r="G45" i="33"/>
  <c r="B17" i="81"/>
  <c r="G16" i="81"/>
  <c r="D13" i="81"/>
  <c r="H9" i="81"/>
  <c r="D10" i="81"/>
  <c r="B13" i="81"/>
  <c r="H13" i="81"/>
  <c r="G6" i="81"/>
  <c r="H12" i="81"/>
  <c r="D12" i="81"/>
  <c r="G17" i="81"/>
  <c r="D6" i="81"/>
  <c r="E15" i="81"/>
  <c r="E10" i="81"/>
  <c r="C13" i="81"/>
  <c r="J45" i="33"/>
  <c r="E6" i="81"/>
  <c r="I33" i="33"/>
  <c r="G7" i="81"/>
  <c r="I8" i="81"/>
  <c r="I9" i="81"/>
  <c r="F17" i="81"/>
  <c r="B7" i="81"/>
  <c r="E15" i="33"/>
  <c r="I21" i="33"/>
  <c r="C9" i="81"/>
  <c r="F15" i="81"/>
  <c r="E8" i="81"/>
  <c r="B9" i="81"/>
  <c r="G14" i="81"/>
  <c r="F9" i="81"/>
  <c r="AA177" i="60" l="1"/>
  <c r="D11" i="81"/>
  <c r="J17" i="81"/>
  <c r="F11" i="81"/>
  <c r="E11" i="81"/>
  <c r="I11" i="81"/>
  <c r="G11" i="81"/>
  <c r="J9" i="81"/>
  <c r="J8" i="81"/>
  <c r="B11" i="81"/>
  <c r="J7" i="81"/>
  <c r="J16" i="81"/>
  <c r="J10" i="81"/>
  <c r="H11" i="81"/>
  <c r="J6" i="81"/>
  <c r="C11" i="81"/>
  <c r="J14" i="81"/>
  <c r="J12" i="81"/>
  <c r="J13" i="81"/>
  <c r="J15" i="81"/>
  <c r="M45" i="69"/>
  <c r="M45" i="71"/>
  <c r="M45" i="73"/>
  <c r="M45" i="75"/>
  <c r="M45" i="52"/>
  <c r="M45" i="70"/>
  <c r="M45" i="72"/>
  <c r="M45" i="74"/>
  <c r="M45" i="76"/>
  <c r="M39" i="69"/>
  <c r="M39" i="71"/>
  <c r="M39" i="73"/>
  <c r="M39" i="75"/>
  <c r="M39" i="52"/>
  <c r="M39" i="70"/>
  <c r="M39" i="72"/>
  <c r="M39" i="74"/>
  <c r="M39" i="76"/>
  <c r="M33" i="69"/>
  <c r="M33" i="71"/>
  <c r="M33" i="73"/>
  <c r="M33" i="75"/>
  <c r="M33" i="52"/>
  <c r="M33" i="70"/>
  <c r="M33" i="72"/>
  <c r="M33" i="74"/>
  <c r="M33" i="76"/>
  <c r="M27" i="69"/>
  <c r="M27" i="71"/>
  <c r="M27" i="73"/>
  <c r="M27" i="75"/>
  <c r="M27" i="52"/>
  <c r="M27" i="70"/>
  <c r="M27" i="72"/>
  <c r="M27" i="74"/>
  <c r="M27" i="76"/>
  <c r="M15" i="69"/>
  <c r="M15" i="71"/>
  <c r="M15" i="73"/>
  <c r="M15" i="75"/>
  <c r="M15" i="52"/>
  <c r="M15" i="70"/>
  <c r="M15" i="72"/>
  <c r="M15" i="74"/>
  <c r="M15" i="76"/>
  <c r="M9" i="52"/>
  <c r="M9" i="72"/>
  <c r="M9" i="76"/>
  <c r="M9" i="69"/>
  <c r="M9" i="73"/>
  <c r="M9" i="71"/>
  <c r="M9" i="75"/>
  <c r="M9" i="70"/>
  <c r="M9" i="74"/>
  <c r="AA133" i="60"/>
  <c r="AA249" i="60"/>
  <c r="AA93" i="60"/>
  <c r="AA129" i="60"/>
  <c r="AA169" i="60"/>
  <c r="AA13" i="60"/>
  <c r="AA253" i="60"/>
  <c r="AA137" i="60"/>
  <c r="I9" i="79"/>
  <c r="H8" i="79"/>
  <c r="H7" i="79"/>
  <c r="H6" i="79"/>
  <c r="G5" i="79"/>
  <c r="G4" i="79"/>
  <c r="H9" i="79"/>
  <c r="G8" i="79"/>
  <c r="G7" i="79"/>
  <c r="G6" i="79"/>
  <c r="F5" i="79"/>
  <c r="F4" i="79"/>
  <c r="G9" i="79"/>
  <c r="F8" i="79"/>
  <c r="F7" i="79"/>
  <c r="F6" i="79"/>
  <c r="I4" i="79"/>
  <c r="F9" i="79"/>
  <c r="I7" i="79"/>
  <c r="I6" i="79"/>
  <c r="H5" i="79"/>
  <c r="H4" i="79"/>
  <c r="AA209" i="60"/>
  <c r="AA9" i="60"/>
  <c r="AA217" i="60"/>
  <c r="AA17" i="60"/>
  <c r="AA213" i="60"/>
  <c r="AA97" i="60"/>
  <c r="AA49" i="60"/>
  <c r="AA89" i="60"/>
  <c r="AA57" i="60"/>
  <c r="E45" i="33"/>
  <c r="G27" i="33"/>
  <c r="E39" i="33"/>
  <c r="D9" i="79"/>
  <c r="C27" i="33"/>
  <c r="C45" i="33"/>
  <c r="G39" i="33"/>
  <c r="D11" i="79"/>
  <c r="E21" i="33"/>
  <c r="C39" i="33"/>
  <c r="G33" i="33"/>
  <c r="G21" i="33"/>
  <c r="C21" i="33"/>
  <c r="G15" i="33"/>
  <c r="C15" i="33"/>
  <c r="E27" i="33"/>
  <c r="C33" i="33"/>
  <c r="D8" i="79"/>
  <c r="J11" i="81" l="1"/>
  <c r="P44" i="76"/>
  <c r="P43" i="76"/>
  <c r="P42" i="76"/>
  <c r="P41" i="76"/>
  <c r="P40" i="76"/>
  <c r="P38" i="76"/>
  <c r="P37" i="76"/>
  <c r="P36" i="76"/>
  <c r="P35" i="76"/>
  <c r="P34" i="76"/>
  <c r="P32" i="76"/>
  <c r="P31" i="76"/>
  <c r="P30" i="76"/>
  <c r="P29" i="76"/>
  <c r="P28" i="76"/>
  <c r="P26" i="76"/>
  <c r="P25" i="76"/>
  <c r="P24" i="76"/>
  <c r="P23" i="76"/>
  <c r="P22" i="76"/>
  <c r="P20" i="76"/>
  <c r="P19" i="76"/>
  <c r="P18" i="76"/>
  <c r="P17" i="76"/>
  <c r="P16" i="76"/>
  <c r="P14" i="76"/>
  <c r="P13" i="76"/>
  <c r="P12" i="76"/>
  <c r="P11" i="76"/>
  <c r="P10" i="76"/>
  <c r="P8" i="76"/>
  <c r="P7" i="76"/>
  <c r="P6" i="76"/>
  <c r="P5" i="76"/>
  <c r="P4" i="76"/>
  <c r="N40" i="76"/>
  <c r="N34" i="76"/>
  <c r="N28" i="76"/>
  <c r="N22" i="76"/>
  <c r="N16" i="76"/>
  <c r="N10" i="76"/>
  <c r="N4" i="76"/>
  <c r="L40" i="76"/>
  <c r="L34" i="76"/>
  <c r="L28" i="76"/>
  <c r="L22" i="76"/>
  <c r="L16" i="76"/>
  <c r="L10" i="76"/>
  <c r="L4" i="76"/>
  <c r="J40" i="76"/>
  <c r="J34" i="76"/>
  <c r="J28" i="76"/>
  <c r="J22" i="76"/>
  <c r="J16" i="76"/>
  <c r="J10" i="76"/>
  <c r="J4" i="76"/>
  <c r="H40" i="76"/>
  <c r="H34" i="76"/>
  <c r="H28" i="76"/>
  <c r="H22" i="76"/>
  <c r="H16" i="76"/>
  <c r="H10" i="76"/>
  <c r="H4" i="76"/>
  <c r="F40" i="76"/>
  <c r="F34" i="76"/>
  <c r="F28" i="76"/>
  <c r="F22" i="76"/>
  <c r="F16" i="76"/>
  <c r="F10" i="76"/>
  <c r="F4" i="76"/>
  <c r="D40" i="76"/>
  <c r="D34" i="76"/>
  <c r="D28" i="76"/>
  <c r="D22" i="76"/>
  <c r="D16" i="76"/>
  <c r="D10" i="76"/>
  <c r="D4" i="76"/>
  <c r="C48" i="76"/>
  <c r="O44" i="76"/>
  <c r="O43" i="76"/>
  <c r="O42" i="76"/>
  <c r="O41" i="76"/>
  <c r="O40" i="76"/>
  <c r="O38" i="76"/>
  <c r="O37" i="76"/>
  <c r="O36" i="76"/>
  <c r="O35" i="76"/>
  <c r="O34" i="76"/>
  <c r="O32" i="76"/>
  <c r="O31" i="76"/>
  <c r="O30" i="76"/>
  <c r="O29" i="76"/>
  <c r="O28" i="76"/>
  <c r="O26" i="76"/>
  <c r="O25" i="76"/>
  <c r="O24" i="76"/>
  <c r="O23" i="76"/>
  <c r="O22" i="76"/>
  <c r="O20" i="76"/>
  <c r="O19" i="76"/>
  <c r="O18" i="76"/>
  <c r="O17" i="76"/>
  <c r="O16" i="76"/>
  <c r="O14" i="76"/>
  <c r="O13" i="76"/>
  <c r="O12" i="76"/>
  <c r="O11" i="76"/>
  <c r="O10" i="76"/>
  <c r="O8" i="76"/>
  <c r="O7" i="76"/>
  <c r="O6" i="76"/>
  <c r="O5" i="76"/>
  <c r="O4" i="76"/>
  <c r="K3" i="76"/>
  <c r="I3" i="76"/>
  <c r="G3" i="76"/>
  <c r="E3" i="76"/>
  <c r="C3" i="76"/>
  <c r="A3" i="76"/>
  <c r="C48" i="75"/>
  <c r="O44" i="75"/>
  <c r="O43" i="75"/>
  <c r="O42" i="75"/>
  <c r="O41" i="75"/>
  <c r="O40" i="75"/>
  <c r="O38" i="75"/>
  <c r="O37" i="75"/>
  <c r="O36" i="75"/>
  <c r="O35" i="75"/>
  <c r="O34" i="75"/>
  <c r="O32" i="75"/>
  <c r="O31" i="75"/>
  <c r="O30" i="75"/>
  <c r="O29" i="75"/>
  <c r="O28" i="75"/>
  <c r="O26" i="75"/>
  <c r="O25" i="75"/>
  <c r="O24" i="75"/>
  <c r="O23" i="75"/>
  <c r="O22" i="75"/>
  <c r="O20" i="75"/>
  <c r="O19" i="75"/>
  <c r="O18" i="75"/>
  <c r="O17" i="75"/>
  <c r="O16" i="75"/>
  <c r="O14" i="75"/>
  <c r="O13" i="75"/>
  <c r="O12" i="75"/>
  <c r="O11" i="75"/>
  <c r="O10" i="75"/>
  <c r="O8" i="75"/>
  <c r="O7" i="75"/>
  <c r="O6" i="75"/>
  <c r="O5" i="75"/>
  <c r="O4" i="75"/>
  <c r="K3" i="75"/>
  <c r="I3" i="75"/>
  <c r="G3" i="75"/>
  <c r="E3" i="75"/>
  <c r="C3" i="75"/>
  <c r="A3" i="75"/>
  <c r="C48" i="74"/>
  <c r="O44" i="74"/>
  <c r="O43" i="74"/>
  <c r="O42" i="74"/>
  <c r="O41" i="74"/>
  <c r="O40" i="74"/>
  <c r="O38" i="74"/>
  <c r="O37" i="74"/>
  <c r="O36" i="74"/>
  <c r="O35" i="74"/>
  <c r="O34" i="74"/>
  <c r="O32" i="74"/>
  <c r="O31" i="74"/>
  <c r="O30" i="74"/>
  <c r="O29" i="74"/>
  <c r="O28" i="74"/>
  <c r="O26" i="74"/>
  <c r="O25" i="74"/>
  <c r="O24" i="74"/>
  <c r="O23" i="74"/>
  <c r="O22" i="74"/>
  <c r="O20" i="74"/>
  <c r="O19" i="74"/>
  <c r="O18" i="74"/>
  <c r="O17" i="74"/>
  <c r="O16" i="74"/>
  <c r="O14" i="74"/>
  <c r="O13" i="74"/>
  <c r="O12" i="74"/>
  <c r="O11" i="74"/>
  <c r="O10" i="74"/>
  <c r="O8" i="74"/>
  <c r="O7" i="74"/>
  <c r="O6" i="74"/>
  <c r="O5" i="74"/>
  <c r="O4" i="74"/>
  <c r="K3" i="74"/>
  <c r="I3" i="74"/>
  <c r="G3" i="74"/>
  <c r="E3" i="74"/>
  <c r="C3" i="74"/>
  <c r="A3" i="74"/>
  <c r="C48" i="73"/>
  <c r="O44" i="73"/>
  <c r="O43" i="73"/>
  <c r="O42" i="73"/>
  <c r="O41" i="73"/>
  <c r="O40" i="73"/>
  <c r="O38" i="73"/>
  <c r="O37" i="73"/>
  <c r="O36" i="73"/>
  <c r="O35" i="73"/>
  <c r="O34" i="73"/>
  <c r="O32" i="73"/>
  <c r="O31" i="73"/>
  <c r="O30" i="73"/>
  <c r="O29" i="73"/>
  <c r="O28" i="73"/>
  <c r="O26" i="73"/>
  <c r="O25" i="73"/>
  <c r="O24" i="73"/>
  <c r="O23" i="73"/>
  <c r="O22" i="73"/>
  <c r="O20" i="73"/>
  <c r="O19" i="73"/>
  <c r="O18" i="73"/>
  <c r="O17" i="73"/>
  <c r="O16" i="73"/>
  <c r="O14" i="73"/>
  <c r="O13" i="73"/>
  <c r="O12" i="73"/>
  <c r="O11" i="73"/>
  <c r="O10" i="73"/>
  <c r="O8" i="73"/>
  <c r="O7" i="73"/>
  <c r="O6" i="73"/>
  <c r="O5" i="73"/>
  <c r="O4" i="73"/>
  <c r="K3" i="73"/>
  <c r="I3" i="73"/>
  <c r="G3" i="73"/>
  <c r="E3" i="73"/>
  <c r="C3" i="73"/>
  <c r="A3" i="73"/>
  <c r="C48" i="72"/>
  <c r="O44" i="72"/>
  <c r="O43" i="72"/>
  <c r="O42" i="72"/>
  <c r="O41" i="72"/>
  <c r="O40" i="72"/>
  <c r="O38" i="72"/>
  <c r="O37" i="72"/>
  <c r="O36" i="72"/>
  <c r="O35" i="72"/>
  <c r="O34" i="72"/>
  <c r="O32" i="72"/>
  <c r="O31" i="72"/>
  <c r="O30" i="72"/>
  <c r="O29" i="72"/>
  <c r="O28" i="72"/>
  <c r="O26" i="72"/>
  <c r="O25" i="72"/>
  <c r="O24" i="72"/>
  <c r="O23" i="72"/>
  <c r="O22" i="72"/>
  <c r="O20" i="72"/>
  <c r="O19" i="72"/>
  <c r="O18" i="72"/>
  <c r="O17" i="72"/>
  <c r="O16" i="72"/>
  <c r="O14" i="72"/>
  <c r="O13" i="72"/>
  <c r="O12" i="72"/>
  <c r="O11" i="72"/>
  <c r="O10" i="72"/>
  <c r="O8" i="72"/>
  <c r="O7" i="72"/>
  <c r="O6" i="72"/>
  <c r="O5" i="72"/>
  <c r="O4" i="72"/>
  <c r="K3" i="72"/>
  <c r="I3" i="72"/>
  <c r="G3" i="72"/>
  <c r="E3" i="72"/>
  <c r="C3" i="72"/>
  <c r="A3" i="72"/>
  <c r="C48" i="71"/>
  <c r="O44" i="71"/>
  <c r="O43" i="71"/>
  <c r="O42" i="71"/>
  <c r="O41" i="71"/>
  <c r="O40" i="71"/>
  <c r="O38" i="71"/>
  <c r="O37" i="71"/>
  <c r="O36" i="71"/>
  <c r="O35" i="71"/>
  <c r="O34" i="71"/>
  <c r="O32" i="71"/>
  <c r="O31" i="71"/>
  <c r="O30" i="71"/>
  <c r="O29" i="71"/>
  <c r="O26" i="71"/>
  <c r="O25" i="71"/>
  <c r="O24" i="71"/>
  <c r="O23" i="71"/>
  <c r="O22" i="71"/>
  <c r="O20" i="71"/>
  <c r="O19" i="71"/>
  <c r="O18" i="71"/>
  <c r="O17" i="71"/>
  <c r="O16" i="71"/>
  <c r="O14" i="71"/>
  <c r="O13" i="71"/>
  <c r="O12" i="71"/>
  <c r="O11" i="71"/>
  <c r="O10" i="71"/>
  <c r="O8" i="71"/>
  <c r="O7" i="71"/>
  <c r="O6" i="71"/>
  <c r="O5" i="71"/>
  <c r="O4" i="71"/>
  <c r="K3" i="71"/>
  <c r="I3" i="71"/>
  <c r="G3" i="71"/>
  <c r="E3" i="71"/>
  <c r="C3" i="71"/>
  <c r="A3" i="71"/>
  <c r="C48" i="70"/>
  <c r="O44" i="70"/>
  <c r="O43" i="70"/>
  <c r="O42" i="70"/>
  <c r="O41" i="70"/>
  <c r="O40" i="70"/>
  <c r="O38" i="70"/>
  <c r="O37" i="70"/>
  <c r="O36" i="70"/>
  <c r="O35" i="70"/>
  <c r="O34" i="70"/>
  <c r="O32" i="70"/>
  <c r="O31" i="70"/>
  <c r="O30" i="70"/>
  <c r="O29" i="70"/>
  <c r="O28" i="70"/>
  <c r="O26" i="70"/>
  <c r="O25" i="70"/>
  <c r="O24" i="70"/>
  <c r="O23" i="70"/>
  <c r="O22" i="70"/>
  <c r="O20" i="70"/>
  <c r="O19" i="70"/>
  <c r="O18" i="70"/>
  <c r="O17" i="70"/>
  <c r="O16" i="70"/>
  <c r="O14" i="70"/>
  <c r="O13" i="70"/>
  <c r="O12" i="70"/>
  <c r="O11" i="70"/>
  <c r="O10" i="70"/>
  <c r="O8" i="70"/>
  <c r="O7" i="70"/>
  <c r="O6" i="70"/>
  <c r="O5" i="70"/>
  <c r="O4" i="70"/>
  <c r="K3" i="70"/>
  <c r="I3" i="70"/>
  <c r="G3" i="70"/>
  <c r="E3" i="70"/>
  <c r="C3" i="70"/>
  <c r="A3" i="70"/>
  <c r="C48" i="69"/>
  <c r="O44" i="69"/>
  <c r="O43" i="69"/>
  <c r="O42" i="69"/>
  <c r="O41" i="69"/>
  <c r="O40" i="69"/>
  <c r="O38" i="69"/>
  <c r="O37" i="69"/>
  <c r="O36" i="69"/>
  <c r="O35" i="69"/>
  <c r="O34" i="69"/>
  <c r="O32" i="69"/>
  <c r="O31" i="69"/>
  <c r="O30" i="69"/>
  <c r="O29" i="69"/>
  <c r="O28" i="69"/>
  <c r="O26" i="69"/>
  <c r="O25" i="69"/>
  <c r="O24" i="69"/>
  <c r="O23" i="69"/>
  <c r="O22" i="69"/>
  <c r="O20" i="69"/>
  <c r="O19" i="69"/>
  <c r="O18" i="69"/>
  <c r="O17" i="69"/>
  <c r="O16" i="69"/>
  <c r="O14" i="69"/>
  <c r="O13" i="69"/>
  <c r="O12" i="69"/>
  <c r="O11" i="69"/>
  <c r="O10" i="69"/>
  <c r="O8" i="69"/>
  <c r="O7" i="69"/>
  <c r="O6" i="69"/>
  <c r="O5" i="69"/>
  <c r="O4" i="69"/>
  <c r="K3" i="69"/>
  <c r="I3" i="69"/>
  <c r="G3" i="69"/>
  <c r="E3" i="69"/>
  <c r="C3" i="69"/>
  <c r="A3" i="69"/>
  <c r="K3" i="52"/>
  <c r="I3" i="52"/>
  <c r="A3" i="81"/>
  <c r="A3" i="79" l="1"/>
  <c r="I21" i="76"/>
  <c r="K39" i="76"/>
  <c r="I15" i="76"/>
  <c r="I21" i="75"/>
  <c r="K39" i="75"/>
  <c r="I15" i="75"/>
  <c r="I21" i="74"/>
  <c r="K39" i="74"/>
  <c r="I15" i="74"/>
  <c r="I21" i="73"/>
  <c r="K39" i="73"/>
  <c r="I15" i="73"/>
  <c r="I21" i="72"/>
  <c r="K39" i="72"/>
  <c r="I15" i="72"/>
  <c r="I21" i="71"/>
  <c r="K39" i="71"/>
  <c r="I15" i="71"/>
  <c r="I21" i="70"/>
  <c r="K39" i="70"/>
  <c r="I15" i="70"/>
  <c r="I21" i="69"/>
  <c r="K39" i="69"/>
  <c r="I15" i="69"/>
  <c r="I21" i="52"/>
  <c r="K39" i="52"/>
  <c r="I15" i="52"/>
  <c r="B24" i="79"/>
  <c r="B15" i="79"/>
  <c r="B32" i="79"/>
  <c r="B26" i="79"/>
  <c r="I9" i="33"/>
  <c r="B16" i="79"/>
  <c r="D6" i="79"/>
  <c r="I7" i="33"/>
  <c r="B35" i="79"/>
  <c r="B9" i="79"/>
  <c r="I6" i="33"/>
  <c r="B25" i="79"/>
  <c r="B22" i="79"/>
  <c r="B8" i="79"/>
  <c r="B6" i="79"/>
  <c r="B7" i="79"/>
  <c r="B10" i="79"/>
  <c r="B31" i="79"/>
  <c r="B17" i="79"/>
  <c r="B33" i="79"/>
  <c r="B14" i="79"/>
  <c r="I5" i="33"/>
  <c r="B23" i="79"/>
  <c r="B18" i="79"/>
  <c r="K12" i="76" l="1"/>
  <c r="K12" i="74"/>
  <c r="K12" i="72"/>
  <c r="K12" i="70"/>
  <c r="K12" i="75"/>
  <c r="K12" i="73"/>
  <c r="K12" i="71"/>
  <c r="K12" i="69"/>
  <c r="K12" i="52"/>
  <c r="K29" i="75"/>
  <c r="K29" i="73"/>
  <c r="K29" i="76"/>
  <c r="K29" i="74"/>
  <c r="K29" i="72"/>
  <c r="K29" i="71"/>
  <c r="K29" i="69"/>
  <c r="K29" i="70"/>
  <c r="K29" i="52"/>
  <c r="I31" i="75"/>
  <c r="I31" i="73"/>
  <c r="I31" i="76"/>
  <c r="I31" i="74"/>
  <c r="I31" i="72"/>
  <c r="I31" i="71"/>
  <c r="I31" i="69"/>
  <c r="I31" i="70"/>
  <c r="I31" i="52"/>
  <c r="K35" i="75"/>
  <c r="K35" i="73"/>
  <c r="K35" i="71"/>
  <c r="K35" i="76"/>
  <c r="K35" i="74"/>
  <c r="K35" i="72"/>
  <c r="K35" i="70"/>
  <c r="K35" i="52"/>
  <c r="K35" i="69"/>
  <c r="I36" i="76"/>
  <c r="I36" i="74"/>
  <c r="I36" i="72"/>
  <c r="I36" i="75"/>
  <c r="I36" i="73"/>
  <c r="I36" i="71"/>
  <c r="I36" i="69"/>
  <c r="I36" i="70"/>
  <c r="I36" i="52"/>
  <c r="K18" i="76"/>
  <c r="K18" i="74"/>
  <c r="K18" i="72"/>
  <c r="K18" i="75"/>
  <c r="K18" i="73"/>
  <c r="K18" i="71"/>
  <c r="K18" i="69"/>
  <c r="K18" i="70"/>
  <c r="K18" i="52"/>
  <c r="I13" i="75"/>
  <c r="I13" i="73"/>
  <c r="I13" i="71"/>
  <c r="I13" i="76"/>
  <c r="I13" i="74"/>
  <c r="I13" i="72"/>
  <c r="I13" i="70"/>
  <c r="I13" i="52"/>
  <c r="I13" i="69"/>
  <c r="I35" i="76"/>
  <c r="I35" i="74"/>
  <c r="I35" i="72"/>
  <c r="I35" i="75"/>
  <c r="I35" i="73"/>
  <c r="I35" i="71"/>
  <c r="I35" i="69"/>
  <c r="I35" i="70"/>
  <c r="I35" i="52"/>
  <c r="I37" i="75"/>
  <c r="I37" i="73"/>
  <c r="I37" i="76"/>
  <c r="I37" i="74"/>
  <c r="I37" i="72"/>
  <c r="I37" i="71"/>
  <c r="I37" i="69"/>
  <c r="I37" i="70"/>
  <c r="I37" i="52"/>
  <c r="K5" i="75"/>
  <c r="K5" i="73"/>
  <c r="K5" i="76"/>
  <c r="K5" i="74"/>
  <c r="K5" i="72"/>
  <c r="K5" i="70"/>
  <c r="K5" i="69"/>
  <c r="K5" i="52"/>
  <c r="K5" i="71"/>
  <c r="C10" i="76"/>
  <c r="C10" i="74"/>
  <c r="C10" i="72"/>
  <c r="C10" i="70"/>
  <c r="C10" i="75"/>
  <c r="C10" i="73"/>
  <c r="C10" i="71"/>
  <c r="C10" i="69"/>
  <c r="I5" i="75"/>
  <c r="I5" i="73"/>
  <c r="I5" i="76"/>
  <c r="I5" i="74"/>
  <c r="I5" i="72"/>
  <c r="I5" i="70"/>
  <c r="I5" i="69"/>
  <c r="I5" i="71"/>
  <c r="I5" i="52"/>
  <c r="I23" i="75"/>
  <c r="I23" i="73"/>
  <c r="I23" i="76"/>
  <c r="I23" i="74"/>
  <c r="I23" i="72"/>
  <c r="I23" i="70"/>
  <c r="I23" i="71"/>
  <c r="I23" i="69"/>
  <c r="I23" i="52"/>
  <c r="K23" i="76"/>
  <c r="K23" i="74"/>
  <c r="K23" i="75"/>
  <c r="K23" i="73"/>
  <c r="K23" i="71"/>
  <c r="K23" i="52"/>
  <c r="K23" i="72"/>
  <c r="K23" i="70"/>
  <c r="K23" i="69"/>
  <c r="K30" i="76"/>
  <c r="K30" i="74"/>
  <c r="K30" i="75"/>
  <c r="K30" i="73"/>
  <c r="K30" i="71"/>
  <c r="K30" i="70"/>
  <c r="K30" i="52"/>
  <c r="K30" i="72"/>
  <c r="K30" i="69"/>
  <c r="K42" i="76"/>
  <c r="K42" i="74"/>
  <c r="K42" i="75"/>
  <c r="K42" i="73"/>
  <c r="K42" i="71"/>
  <c r="K42" i="72"/>
  <c r="K42" i="70"/>
  <c r="K42" i="52"/>
  <c r="K42" i="69"/>
  <c r="I41" i="76"/>
  <c r="I41" i="74"/>
  <c r="I41" i="72"/>
  <c r="I41" i="75"/>
  <c r="I41" i="73"/>
  <c r="I41" i="71"/>
  <c r="I41" i="69"/>
  <c r="I41" i="70"/>
  <c r="I41" i="52"/>
  <c r="I24" i="75"/>
  <c r="I24" i="73"/>
  <c r="I24" i="76"/>
  <c r="I24" i="74"/>
  <c r="I24" i="72"/>
  <c r="I24" i="69"/>
  <c r="I24" i="71"/>
  <c r="I24" i="70"/>
  <c r="I24" i="52"/>
  <c r="I25" i="76"/>
  <c r="I25" i="74"/>
  <c r="I25" i="75"/>
  <c r="I25" i="73"/>
  <c r="I25" i="71"/>
  <c r="I25" i="72"/>
  <c r="I25" i="70"/>
  <c r="I25" i="52"/>
  <c r="I25" i="69"/>
  <c r="I29" i="76"/>
  <c r="I29" i="74"/>
  <c r="I29" i="72"/>
  <c r="I29" i="75"/>
  <c r="I29" i="73"/>
  <c r="I29" i="71"/>
  <c r="I29" i="69"/>
  <c r="I29" i="70"/>
  <c r="I29" i="52"/>
  <c r="K36" i="76"/>
  <c r="K36" i="74"/>
  <c r="K36" i="75"/>
  <c r="K36" i="73"/>
  <c r="K36" i="71"/>
  <c r="K36" i="70"/>
  <c r="K36" i="52"/>
  <c r="K36" i="72"/>
  <c r="K36" i="69"/>
  <c r="K6" i="75"/>
  <c r="K6" i="73"/>
  <c r="K6" i="71"/>
  <c r="K6" i="76"/>
  <c r="K6" i="74"/>
  <c r="K6" i="72"/>
  <c r="K6" i="70"/>
  <c r="K6" i="52"/>
  <c r="K6" i="69"/>
  <c r="I7" i="76"/>
  <c r="I7" i="74"/>
  <c r="I7" i="72"/>
  <c r="I7" i="75"/>
  <c r="I7" i="73"/>
  <c r="I7" i="71"/>
  <c r="I7" i="52"/>
  <c r="I7" i="70"/>
  <c r="I7" i="69"/>
  <c r="I6" i="75"/>
  <c r="I6" i="73"/>
  <c r="I6" i="71"/>
  <c r="I6" i="76"/>
  <c r="I6" i="74"/>
  <c r="I6" i="72"/>
  <c r="I6" i="70"/>
  <c r="I6" i="69"/>
  <c r="I6" i="52"/>
  <c r="I12" i="76"/>
  <c r="I12" i="74"/>
  <c r="I12" i="72"/>
  <c r="I12" i="70"/>
  <c r="I12" i="75"/>
  <c r="I12" i="73"/>
  <c r="I12" i="71"/>
  <c r="I12" i="69"/>
  <c r="I12" i="52"/>
  <c r="I11" i="75"/>
  <c r="I11" i="73"/>
  <c r="I11" i="76"/>
  <c r="I11" i="74"/>
  <c r="I11" i="72"/>
  <c r="I11" i="71"/>
  <c r="I11" i="69"/>
  <c r="I11" i="70"/>
  <c r="I11" i="52"/>
  <c r="K17" i="76"/>
  <c r="K17" i="74"/>
  <c r="K17" i="75"/>
  <c r="K17" i="73"/>
  <c r="K17" i="71"/>
  <c r="K17" i="72"/>
  <c r="K17" i="70"/>
  <c r="K17" i="52"/>
  <c r="K17" i="69"/>
  <c r="I30" i="75"/>
  <c r="I30" i="73"/>
  <c r="I30" i="76"/>
  <c r="I30" i="74"/>
  <c r="I30" i="72"/>
  <c r="I30" i="70"/>
  <c r="I30" i="69"/>
  <c r="I30" i="71"/>
  <c r="I30" i="52"/>
  <c r="K41" i="75"/>
  <c r="K41" i="73"/>
  <c r="K41" i="71"/>
  <c r="K41" i="76"/>
  <c r="K41" i="74"/>
  <c r="K41" i="72"/>
  <c r="K41" i="70"/>
  <c r="K41" i="52"/>
  <c r="K41" i="69"/>
  <c r="I43" i="75"/>
  <c r="I43" i="73"/>
  <c r="I43" i="76"/>
  <c r="I43" i="74"/>
  <c r="I43" i="72"/>
  <c r="I43" i="71"/>
  <c r="I43" i="69"/>
  <c r="I43" i="70"/>
  <c r="I43" i="52"/>
  <c r="I42" i="76"/>
  <c r="I42" i="74"/>
  <c r="I42" i="72"/>
  <c r="I42" i="75"/>
  <c r="I42" i="73"/>
  <c r="I42" i="71"/>
  <c r="I42" i="69"/>
  <c r="I42" i="70"/>
  <c r="I42" i="52"/>
  <c r="I17" i="75"/>
  <c r="I17" i="73"/>
  <c r="I17" i="76"/>
  <c r="I17" i="74"/>
  <c r="I17" i="72"/>
  <c r="I17" i="69"/>
  <c r="I17" i="71"/>
  <c r="I17" i="70"/>
  <c r="I17" i="52"/>
  <c r="K11" i="76"/>
  <c r="K11" i="74"/>
  <c r="K11" i="75"/>
  <c r="K11" i="73"/>
  <c r="K11" i="71"/>
  <c r="K11" i="70"/>
  <c r="K11" i="52"/>
  <c r="K11" i="72"/>
  <c r="K11" i="69"/>
  <c r="I19" i="75"/>
  <c r="I19" i="73"/>
  <c r="I19" i="71"/>
  <c r="I19" i="76"/>
  <c r="I19" i="74"/>
  <c r="I19" i="72"/>
  <c r="I19" i="70"/>
  <c r="I19" i="52"/>
  <c r="I19" i="69"/>
  <c r="I18" i="75"/>
  <c r="I18" i="73"/>
  <c r="I18" i="76"/>
  <c r="I18" i="74"/>
  <c r="I18" i="72"/>
  <c r="I18" i="71"/>
  <c r="I18" i="69"/>
  <c r="I18" i="70"/>
  <c r="I18" i="52"/>
  <c r="K24" i="76"/>
  <c r="K24" i="74"/>
  <c r="K24" i="75"/>
  <c r="K24" i="73"/>
  <c r="K24" i="71"/>
  <c r="K24" i="72"/>
  <c r="K24" i="70"/>
  <c r="K24" i="52"/>
  <c r="K24" i="69"/>
  <c r="K21" i="75"/>
  <c r="K21" i="73"/>
  <c r="K21" i="71"/>
  <c r="K21" i="76"/>
  <c r="K21" i="74"/>
  <c r="K21" i="72"/>
  <c r="K21" i="70"/>
  <c r="K21" i="52"/>
  <c r="K21" i="69"/>
  <c r="I39" i="76"/>
  <c r="I39" i="74"/>
  <c r="I39" i="75"/>
  <c r="I39" i="73"/>
  <c r="I39" i="71"/>
  <c r="I39" i="72"/>
  <c r="I39" i="70"/>
  <c r="I39" i="52"/>
  <c r="I39" i="69"/>
  <c r="I27" i="76"/>
  <c r="I27" i="74"/>
  <c r="I27" i="72"/>
  <c r="I27" i="70"/>
  <c r="I27" i="75"/>
  <c r="I27" i="73"/>
  <c r="I27" i="71"/>
  <c r="I27" i="69"/>
  <c r="I27" i="52"/>
  <c r="I33" i="75"/>
  <c r="I33" i="73"/>
  <c r="I33" i="71"/>
  <c r="I33" i="76"/>
  <c r="I33" i="74"/>
  <c r="I33" i="72"/>
  <c r="I33" i="70"/>
  <c r="I33" i="52"/>
  <c r="I33" i="69"/>
  <c r="I9" i="76"/>
  <c r="I9" i="74"/>
  <c r="I9" i="72"/>
  <c r="I9" i="70"/>
  <c r="I9" i="75"/>
  <c r="I9" i="73"/>
  <c r="I9" i="71"/>
  <c r="I9" i="69"/>
  <c r="I9" i="52"/>
  <c r="K27" i="75"/>
  <c r="K27" i="73"/>
  <c r="K27" i="71"/>
  <c r="K27" i="76"/>
  <c r="K27" i="74"/>
  <c r="K27" i="72"/>
  <c r="K27" i="70"/>
  <c r="K27" i="52"/>
  <c r="K27" i="69"/>
  <c r="C48" i="52"/>
  <c r="O44" i="52"/>
  <c r="O43" i="52"/>
  <c r="O42" i="52"/>
  <c r="O41" i="52"/>
  <c r="O40" i="52"/>
  <c r="O38" i="52"/>
  <c r="O37" i="52"/>
  <c r="O36" i="52"/>
  <c r="O35" i="52"/>
  <c r="O34" i="52"/>
  <c r="O32" i="52"/>
  <c r="O31" i="52"/>
  <c r="O30" i="52"/>
  <c r="O29" i="52"/>
  <c r="O28" i="52"/>
  <c r="O26" i="52"/>
  <c r="O25" i="52"/>
  <c r="O24" i="52"/>
  <c r="O23" i="52"/>
  <c r="O22" i="52"/>
  <c r="O20" i="52"/>
  <c r="O19" i="52"/>
  <c r="O18" i="52"/>
  <c r="O17" i="52"/>
  <c r="O16" i="52"/>
  <c r="O14" i="52"/>
  <c r="O13" i="52"/>
  <c r="O12" i="52"/>
  <c r="O11" i="52"/>
  <c r="O10" i="52"/>
  <c r="O8" i="52"/>
  <c r="O7" i="52"/>
  <c r="O6" i="52"/>
  <c r="O5" i="52"/>
  <c r="O4" i="52"/>
  <c r="C3" i="52"/>
  <c r="E3" i="52"/>
  <c r="G3" i="52"/>
  <c r="B27" i="79"/>
  <c r="B19" i="79"/>
  <c r="B11" i="79"/>
  <c r="I45" i="73" l="1"/>
  <c r="I45" i="52"/>
  <c r="I45" i="76"/>
  <c r="I45" i="71"/>
  <c r="I45" i="69"/>
  <c r="I45" i="74"/>
  <c r="I45" i="72"/>
  <c r="I45" i="75"/>
  <c r="I45" i="70"/>
  <c r="K9" i="76"/>
  <c r="K9" i="75"/>
  <c r="K9" i="74"/>
  <c r="K9" i="73"/>
  <c r="K9" i="72"/>
  <c r="K9" i="71"/>
  <c r="K9" i="70"/>
  <c r="K9" i="69"/>
  <c r="K9" i="52"/>
  <c r="K15" i="75"/>
  <c r="K15" i="74"/>
  <c r="K15" i="69"/>
  <c r="K15" i="73"/>
  <c r="K15" i="72"/>
  <c r="K15" i="71"/>
  <c r="K15" i="70"/>
  <c r="K15" i="76"/>
  <c r="K15" i="52"/>
  <c r="K33" i="76"/>
  <c r="K33" i="52"/>
  <c r="K33" i="75"/>
  <c r="K33" i="74"/>
  <c r="K33" i="69"/>
  <c r="K33" i="73"/>
  <c r="K33" i="72"/>
  <c r="K33" i="71"/>
  <c r="K33" i="70"/>
  <c r="K45" i="75"/>
  <c r="K45" i="73"/>
  <c r="K45" i="76"/>
  <c r="K45" i="74"/>
  <c r="K45" i="72"/>
  <c r="K45" i="69"/>
  <c r="K45" i="71"/>
  <c r="K45" i="70"/>
  <c r="K45" i="52"/>
  <c r="C2" i="33"/>
  <c r="I2" i="33" s="1"/>
  <c r="B4" i="33"/>
  <c r="E8" i="33"/>
  <c r="G7" i="33"/>
  <c r="E7" i="33"/>
  <c r="G5" i="33"/>
  <c r="C8" i="33"/>
  <c r="C5" i="33"/>
  <c r="J4" i="33"/>
  <c r="E6" i="33"/>
  <c r="C7" i="33"/>
  <c r="C6" i="33"/>
  <c r="G4" i="33"/>
  <c r="C4" i="33"/>
  <c r="E4" i="33"/>
  <c r="E5" i="33"/>
  <c r="G8" i="33"/>
  <c r="G6" i="33"/>
  <c r="E8" i="76" l="1"/>
  <c r="M4" i="52"/>
  <c r="M4" i="72"/>
  <c r="M4" i="76"/>
  <c r="M4" i="74"/>
  <c r="M4" i="75"/>
  <c r="M4" i="69"/>
  <c r="M4" i="73"/>
  <c r="M4" i="70"/>
  <c r="M4" i="71"/>
  <c r="B4" i="75"/>
  <c r="B10" i="75" s="1"/>
  <c r="B16" i="75" s="1"/>
  <c r="B22" i="75" s="1"/>
  <c r="B28" i="75" s="1"/>
  <c r="B34" i="75" s="1"/>
  <c r="B40" i="75" s="1"/>
  <c r="B4" i="74"/>
  <c r="B10" i="74" s="1"/>
  <c r="B16" i="74" s="1"/>
  <c r="B22" i="74" s="1"/>
  <c r="B28" i="74" s="1"/>
  <c r="B34" i="74" s="1"/>
  <c r="B40" i="74" s="1"/>
  <c r="B4" i="73"/>
  <c r="B10" i="73" s="1"/>
  <c r="B16" i="73" s="1"/>
  <c r="B22" i="73" s="1"/>
  <c r="B28" i="73" s="1"/>
  <c r="B34" i="73" s="1"/>
  <c r="B40" i="73" s="1"/>
  <c r="B4" i="72"/>
  <c r="B10" i="72" s="1"/>
  <c r="B16" i="72" s="1"/>
  <c r="B22" i="72" s="1"/>
  <c r="B28" i="72" s="1"/>
  <c r="B34" i="72" s="1"/>
  <c r="B40" i="72" s="1"/>
  <c r="B4" i="71"/>
  <c r="B10" i="71" s="1"/>
  <c r="B16" i="71" s="1"/>
  <c r="B22" i="71" s="1"/>
  <c r="B28" i="71" s="1"/>
  <c r="B34" i="71" s="1"/>
  <c r="B40" i="71" s="1"/>
  <c r="B4" i="70"/>
  <c r="B10" i="70" s="1"/>
  <c r="B16" i="70" s="1"/>
  <c r="B22" i="70" s="1"/>
  <c r="B28" i="70" s="1"/>
  <c r="B34" i="70" s="1"/>
  <c r="B40" i="70" s="1"/>
  <c r="B4" i="69"/>
  <c r="B10" i="69" s="1"/>
  <c r="B16" i="69" s="1"/>
  <c r="B22" i="69" s="1"/>
  <c r="B28" i="69" s="1"/>
  <c r="B34" i="69" s="1"/>
  <c r="B40" i="69" s="1"/>
  <c r="B4" i="76"/>
  <c r="B10" i="76" s="1"/>
  <c r="B16" i="76" s="1"/>
  <c r="B22" i="76" s="1"/>
  <c r="B28" i="76" s="1"/>
  <c r="B34" i="76" s="1"/>
  <c r="B40" i="76" s="1"/>
  <c r="E1" i="75"/>
  <c r="E1" i="74"/>
  <c r="E1" i="72"/>
  <c r="E1" i="70"/>
  <c r="E1" i="76"/>
  <c r="E1" i="73"/>
  <c r="E1" i="71"/>
  <c r="E1" i="69"/>
  <c r="C38" i="76"/>
  <c r="G40" i="76"/>
  <c r="E13" i="76"/>
  <c r="G24" i="76"/>
  <c r="E24" i="76"/>
  <c r="C22" i="76"/>
  <c r="C13" i="76"/>
  <c r="G31" i="76"/>
  <c r="E28" i="76"/>
  <c r="C7" i="76"/>
  <c r="C36" i="76"/>
  <c r="G19" i="76"/>
  <c r="C11" i="76"/>
  <c r="G8" i="76"/>
  <c r="G22" i="76"/>
  <c r="E12" i="76"/>
  <c r="E37" i="76"/>
  <c r="G18" i="76"/>
  <c r="E5" i="76"/>
  <c r="C8" i="76"/>
  <c r="C31" i="76"/>
  <c r="G25" i="76"/>
  <c r="G43" i="76"/>
  <c r="E29" i="76"/>
  <c r="C12" i="76"/>
  <c r="C41" i="76"/>
  <c r="G37" i="76"/>
  <c r="E7" i="76"/>
  <c r="G20" i="76"/>
  <c r="G35" i="76"/>
  <c r="E34" i="76"/>
  <c r="C35" i="76"/>
  <c r="C32" i="76"/>
  <c r="G11" i="76"/>
  <c r="M16" i="76"/>
  <c r="C40" i="76"/>
  <c r="E19" i="76"/>
  <c r="G36" i="76"/>
  <c r="G7" i="76"/>
  <c r="M18" i="76"/>
  <c r="G14" i="76"/>
  <c r="E41" i="76"/>
  <c r="C20" i="76"/>
  <c r="G41" i="76"/>
  <c r="C30" i="76"/>
  <c r="C17" i="76"/>
  <c r="E17" i="76"/>
  <c r="E42" i="76"/>
  <c r="E18" i="76"/>
  <c r="E25" i="76"/>
  <c r="C37" i="76"/>
  <c r="E6" i="76"/>
  <c r="C16" i="76"/>
  <c r="E36" i="76"/>
  <c r="E16" i="76"/>
  <c r="G38" i="76"/>
  <c r="G32" i="76"/>
  <c r="C4" i="76"/>
  <c r="C19" i="76"/>
  <c r="G44" i="76"/>
  <c r="C34" i="76"/>
  <c r="E20" i="76"/>
  <c r="G34" i="76"/>
  <c r="E35" i="76"/>
  <c r="C29" i="76"/>
  <c r="C44" i="76"/>
  <c r="E32" i="76"/>
  <c r="E10" i="76"/>
  <c r="G4" i="76"/>
  <c r="G10" i="76"/>
  <c r="G26" i="76"/>
  <c r="G5" i="76"/>
  <c r="G6" i="76"/>
  <c r="C6" i="76"/>
  <c r="E30" i="76"/>
  <c r="E38" i="76"/>
  <c r="E14" i="76"/>
  <c r="E31" i="76"/>
  <c r="E44" i="76"/>
  <c r="C24" i="76"/>
  <c r="G42" i="76"/>
  <c r="C43" i="76"/>
  <c r="G23" i="76"/>
  <c r="E4" i="76"/>
  <c r="C28" i="76"/>
  <c r="C25" i="76"/>
  <c r="G16" i="76"/>
  <c r="M17" i="76"/>
  <c r="C5" i="76"/>
  <c r="C18" i="76"/>
  <c r="C42" i="76"/>
  <c r="G30" i="76"/>
  <c r="G17" i="76"/>
  <c r="E22" i="76"/>
  <c r="C14" i="76"/>
  <c r="E11" i="76"/>
  <c r="G28" i="76"/>
  <c r="G29" i="76"/>
  <c r="E23" i="76"/>
  <c r="E26" i="76"/>
  <c r="C23" i="76"/>
  <c r="E40" i="76"/>
  <c r="E43" i="76"/>
  <c r="G12" i="76"/>
  <c r="C38" i="75"/>
  <c r="G40" i="75"/>
  <c r="E13" i="75"/>
  <c r="G24" i="75"/>
  <c r="E24" i="75"/>
  <c r="E8" i="75"/>
  <c r="C22" i="75"/>
  <c r="C13" i="75"/>
  <c r="G31" i="75"/>
  <c r="E28" i="75"/>
  <c r="C7" i="75"/>
  <c r="C36" i="75"/>
  <c r="G19" i="75"/>
  <c r="C11" i="75"/>
  <c r="G8" i="75"/>
  <c r="G22" i="75"/>
  <c r="E12" i="75"/>
  <c r="E37" i="75"/>
  <c r="G18" i="75"/>
  <c r="E5" i="75"/>
  <c r="C8" i="75"/>
  <c r="C31" i="75"/>
  <c r="G25" i="75"/>
  <c r="G43" i="75"/>
  <c r="E29" i="75"/>
  <c r="C12" i="75"/>
  <c r="C41" i="75"/>
  <c r="G37" i="75"/>
  <c r="E7" i="75"/>
  <c r="G20" i="75"/>
  <c r="G35" i="75"/>
  <c r="E34" i="75"/>
  <c r="C35" i="75"/>
  <c r="C32" i="75"/>
  <c r="G11" i="75"/>
  <c r="M16" i="75"/>
  <c r="C40" i="75"/>
  <c r="E19" i="75"/>
  <c r="G36" i="75"/>
  <c r="G7" i="75"/>
  <c r="M18" i="75"/>
  <c r="G14" i="75"/>
  <c r="E41" i="75"/>
  <c r="C20" i="75"/>
  <c r="G41" i="75"/>
  <c r="C30" i="75"/>
  <c r="C17" i="75"/>
  <c r="E17" i="75"/>
  <c r="E42" i="75"/>
  <c r="E18" i="75"/>
  <c r="E25" i="75"/>
  <c r="C37" i="75"/>
  <c r="E6" i="75"/>
  <c r="C16" i="75"/>
  <c r="E36" i="75"/>
  <c r="E16" i="75"/>
  <c r="G38" i="75"/>
  <c r="G32" i="75"/>
  <c r="C4" i="75"/>
  <c r="C19" i="75"/>
  <c r="G44" i="75"/>
  <c r="C34" i="75"/>
  <c r="E20" i="75"/>
  <c r="G34" i="75"/>
  <c r="E35" i="75"/>
  <c r="C26" i="75"/>
  <c r="C29" i="75"/>
  <c r="C44" i="75"/>
  <c r="E32" i="75"/>
  <c r="E10" i="75"/>
  <c r="G4" i="75"/>
  <c r="G10" i="75"/>
  <c r="G26" i="75"/>
  <c r="G5" i="75"/>
  <c r="G6" i="75"/>
  <c r="C6" i="75"/>
  <c r="E30" i="75"/>
  <c r="E38" i="75"/>
  <c r="E14" i="75"/>
  <c r="E31" i="75"/>
  <c r="E44" i="75"/>
  <c r="C24" i="75"/>
  <c r="G42" i="75"/>
  <c r="C43" i="75"/>
  <c r="G23" i="75"/>
  <c r="E4" i="75"/>
  <c r="C28" i="75"/>
  <c r="C25" i="75"/>
  <c r="G16" i="75"/>
  <c r="M17" i="75"/>
  <c r="C5" i="75"/>
  <c r="C18" i="75"/>
  <c r="C42" i="75"/>
  <c r="G30" i="75"/>
  <c r="G17" i="75"/>
  <c r="E22" i="75"/>
  <c r="C14" i="75"/>
  <c r="E11" i="75"/>
  <c r="G28" i="75"/>
  <c r="G29" i="75"/>
  <c r="E23" i="75"/>
  <c r="E26" i="75"/>
  <c r="C23" i="75"/>
  <c r="G13" i="75"/>
  <c r="E40" i="75"/>
  <c r="E43" i="75"/>
  <c r="G12" i="75"/>
  <c r="C38" i="74"/>
  <c r="G40" i="74"/>
  <c r="E13" i="74"/>
  <c r="G24" i="74"/>
  <c r="E24" i="74"/>
  <c r="E8" i="74"/>
  <c r="C22" i="74"/>
  <c r="C13" i="74"/>
  <c r="G31" i="74"/>
  <c r="E28" i="74"/>
  <c r="C7" i="74"/>
  <c r="C36" i="74"/>
  <c r="G19" i="74"/>
  <c r="C11" i="74"/>
  <c r="G8" i="74"/>
  <c r="G22" i="74"/>
  <c r="E12" i="74"/>
  <c r="E37" i="74"/>
  <c r="G18" i="74"/>
  <c r="E5" i="74"/>
  <c r="C8" i="74"/>
  <c r="C31" i="74"/>
  <c r="G25" i="74"/>
  <c r="G43" i="74"/>
  <c r="E29" i="74"/>
  <c r="C12" i="74"/>
  <c r="C41" i="74"/>
  <c r="G37" i="74"/>
  <c r="E7" i="74"/>
  <c r="G20" i="74"/>
  <c r="G35" i="74"/>
  <c r="E34" i="74"/>
  <c r="C35" i="74"/>
  <c r="C32" i="74"/>
  <c r="G11" i="74"/>
  <c r="M16" i="74"/>
  <c r="C40" i="74"/>
  <c r="E19" i="74"/>
  <c r="G36" i="74"/>
  <c r="G7" i="74"/>
  <c r="M18" i="74"/>
  <c r="G14" i="74"/>
  <c r="E41" i="74"/>
  <c r="C20" i="74"/>
  <c r="G41" i="74"/>
  <c r="C30" i="74"/>
  <c r="C17" i="74"/>
  <c r="E17" i="74"/>
  <c r="E42" i="74"/>
  <c r="E18" i="74"/>
  <c r="E25" i="74"/>
  <c r="C37" i="74"/>
  <c r="E6" i="74"/>
  <c r="C16" i="74"/>
  <c r="E36" i="74"/>
  <c r="E16" i="74"/>
  <c r="G38" i="74"/>
  <c r="G32" i="74"/>
  <c r="C4" i="74"/>
  <c r="C19" i="74"/>
  <c r="G44" i="74"/>
  <c r="C34" i="74"/>
  <c r="E20" i="74"/>
  <c r="G34" i="74"/>
  <c r="E35" i="74"/>
  <c r="C26" i="74"/>
  <c r="C29" i="74"/>
  <c r="C44" i="74"/>
  <c r="E32" i="74"/>
  <c r="E10" i="74"/>
  <c r="G4" i="74"/>
  <c r="G10" i="74"/>
  <c r="G26" i="74"/>
  <c r="G5" i="74"/>
  <c r="G6" i="74"/>
  <c r="C6" i="74"/>
  <c r="E30" i="74"/>
  <c r="E38" i="74"/>
  <c r="E14" i="74"/>
  <c r="E31" i="74"/>
  <c r="E44" i="74"/>
  <c r="C24" i="74"/>
  <c r="G42" i="74"/>
  <c r="C43" i="74"/>
  <c r="G23" i="74"/>
  <c r="E4" i="74"/>
  <c r="C28" i="74"/>
  <c r="C25" i="74"/>
  <c r="G16" i="74"/>
  <c r="M17" i="74"/>
  <c r="C5" i="74"/>
  <c r="C18" i="74"/>
  <c r="C42" i="74"/>
  <c r="G30" i="74"/>
  <c r="G17" i="74"/>
  <c r="E22" i="74"/>
  <c r="C14" i="74"/>
  <c r="E11" i="74"/>
  <c r="G28" i="74"/>
  <c r="G29" i="74"/>
  <c r="E23" i="74"/>
  <c r="E26" i="74"/>
  <c r="C23" i="74"/>
  <c r="G13" i="74"/>
  <c r="E40" i="74"/>
  <c r="E43" i="74"/>
  <c r="G12" i="74"/>
  <c r="C38" i="73"/>
  <c r="G40" i="73"/>
  <c r="E13" i="73"/>
  <c r="G24" i="73"/>
  <c r="E24" i="73"/>
  <c r="E8" i="73"/>
  <c r="C22" i="73"/>
  <c r="C13" i="73"/>
  <c r="G31" i="73"/>
  <c r="E28" i="73"/>
  <c r="C7" i="73"/>
  <c r="C36" i="73"/>
  <c r="G19" i="73"/>
  <c r="C11" i="73"/>
  <c r="G8" i="73"/>
  <c r="G22" i="73"/>
  <c r="E12" i="73"/>
  <c r="E37" i="73"/>
  <c r="G18" i="73"/>
  <c r="E5" i="73"/>
  <c r="C8" i="73"/>
  <c r="C31" i="73"/>
  <c r="G25" i="73"/>
  <c r="G43" i="73"/>
  <c r="E29" i="73"/>
  <c r="C12" i="73"/>
  <c r="C41" i="73"/>
  <c r="G37" i="73"/>
  <c r="E7" i="73"/>
  <c r="G20" i="73"/>
  <c r="G35" i="73"/>
  <c r="E34" i="73"/>
  <c r="C35" i="73"/>
  <c r="C32" i="73"/>
  <c r="G11" i="73"/>
  <c r="M16" i="73"/>
  <c r="C40" i="73"/>
  <c r="E19" i="73"/>
  <c r="G36" i="73"/>
  <c r="G7" i="73"/>
  <c r="M18" i="73"/>
  <c r="G14" i="73"/>
  <c r="E41" i="73"/>
  <c r="C20" i="73"/>
  <c r="G41" i="73"/>
  <c r="C30" i="73"/>
  <c r="C17" i="73"/>
  <c r="E17" i="73"/>
  <c r="E42" i="73"/>
  <c r="E18" i="73"/>
  <c r="E25" i="73"/>
  <c r="C37" i="73"/>
  <c r="E6" i="73"/>
  <c r="C16" i="73"/>
  <c r="E36" i="73"/>
  <c r="E16" i="73"/>
  <c r="G38" i="73"/>
  <c r="G32" i="73"/>
  <c r="C4" i="73"/>
  <c r="C19" i="73"/>
  <c r="G44" i="73"/>
  <c r="C34" i="73"/>
  <c r="E20" i="73"/>
  <c r="G34" i="73"/>
  <c r="E35" i="73"/>
  <c r="C26" i="73"/>
  <c r="C29" i="73"/>
  <c r="C44" i="73"/>
  <c r="E32" i="73"/>
  <c r="E10" i="73"/>
  <c r="G4" i="73"/>
  <c r="G10" i="73"/>
  <c r="G26" i="73"/>
  <c r="G5" i="73"/>
  <c r="G6" i="73"/>
  <c r="C6" i="73"/>
  <c r="E30" i="73"/>
  <c r="E38" i="73"/>
  <c r="E14" i="73"/>
  <c r="E31" i="73"/>
  <c r="E44" i="73"/>
  <c r="C24" i="73"/>
  <c r="G42" i="73"/>
  <c r="C43" i="73"/>
  <c r="G23" i="73"/>
  <c r="E4" i="73"/>
  <c r="C28" i="73"/>
  <c r="C25" i="73"/>
  <c r="G16" i="73"/>
  <c r="M17" i="73"/>
  <c r="C5" i="73"/>
  <c r="C18" i="73"/>
  <c r="C42" i="73"/>
  <c r="G30" i="73"/>
  <c r="G17" i="73"/>
  <c r="E22" i="73"/>
  <c r="C14" i="73"/>
  <c r="E11" i="73"/>
  <c r="G28" i="73"/>
  <c r="G29" i="73"/>
  <c r="E23" i="73"/>
  <c r="E26" i="73"/>
  <c r="C23" i="73"/>
  <c r="G13" i="73"/>
  <c r="E40" i="73"/>
  <c r="E43" i="73"/>
  <c r="G12" i="73"/>
  <c r="C38" i="72"/>
  <c r="G40" i="72"/>
  <c r="E13" i="72"/>
  <c r="G24" i="72"/>
  <c r="E24" i="72"/>
  <c r="E8" i="72"/>
  <c r="C22" i="72"/>
  <c r="C13" i="72"/>
  <c r="G31" i="72"/>
  <c r="E28" i="72"/>
  <c r="C7" i="72"/>
  <c r="C36" i="72"/>
  <c r="G19" i="72"/>
  <c r="C11" i="72"/>
  <c r="G8" i="72"/>
  <c r="G22" i="72"/>
  <c r="E12" i="72"/>
  <c r="E37" i="72"/>
  <c r="G18" i="72"/>
  <c r="E5" i="72"/>
  <c r="C8" i="72"/>
  <c r="C31" i="72"/>
  <c r="G25" i="72"/>
  <c r="G43" i="72"/>
  <c r="E29" i="72"/>
  <c r="C12" i="72"/>
  <c r="C41" i="72"/>
  <c r="G37" i="72"/>
  <c r="E7" i="72"/>
  <c r="G20" i="72"/>
  <c r="G35" i="72"/>
  <c r="E34" i="72"/>
  <c r="C35" i="72"/>
  <c r="C32" i="72"/>
  <c r="G11" i="72"/>
  <c r="M16" i="72"/>
  <c r="C40" i="72"/>
  <c r="E19" i="72"/>
  <c r="G36" i="72"/>
  <c r="G7" i="72"/>
  <c r="M18" i="72"/>
  <c r="G14" i="72"/>
  <c r="E41" i="72"/>
  <c r="C20" i="72"/>
  <c r="G41" i="72"/>
  <c r="C30" i="72"/>
  <c r="C17" i="72"/>
  <c r="E17" i="72"/>
  <c r="E42" i="72"/>
  <c r="E18" i="72"/>
  <c r="E25" i="72"/>
  <c r="C37" i="72"/>
  <c r="E6" i="72"/>
  <c r="C16" i="72"/>
  <c r="E36" i="72"/>
  <c r="E16" i="72"/>
  <c r="G38" i="72"/>
  <c r="G32" i="72"/>
  <c r="C4" i="72"/>
  <c r="C19" i="72"/>
  <c r="G44" i="72"/>
  <c r="C34" i="72"/>
  <c r="E20" i="72"/>
  <c r="G34" i="72"/>
  <c r="E35" i="72"/>
  <c r="C26" i="72"/>
  <c r="C29" i="72"/>
  <c r="C44" i="72"/>
  <c r="E32" i="72"/>
  <c r="E10" i="72"/>
  <c r="G4" i="72"/>
  <c r="G10" i="72"/>
  <c r="G26" i="72"/>
  <c r="G5" i="72"/>
  <c r="G6" i="72"/>
  <c r="C6" i="72"/>
  <c r="E30" i="72"/>
  <c r="E38" i="72"/>
  <c r="E14" i="72"/>
  <c r="E31" i="72"/>
  <c r="E44" i="72"/>
  <c r="C24" i="72"/>
  <c r="G42" i="72"/>
  <c r="C43" i="72"/>
  <c r="G23" i="72"/>
  <c r="E4" i="72"/>
  <c r="C28" i="72"/>
  <c r="C25" i="72"/>
  <c r="G16" i="72"/>
  <c r="M17" i="72"/>
  <c r="C5" i="72"/>
  <c r="C18" i="72"/>
  <c r="C42" i="72"/>
  <c r="G30" i="72"/>
  <c r="G17" i="72"/>
  <c r="E22" i="72"/>
  <c r="C14" i="72"/>
  <c r="E11" i="72"/>
  <c r="G28" i="72"/>
  <c r="G29" i="72"/>
  <c r="E23" i="72"/>
  <c r="E26" i="72"/>
  <c r="C23" i="72"/>
  <c r="G13" i="72"/>
  <c r="E40" i="72"/>
  <c r="E43" i="72"/>
  <c r="G12" i="72"/>
  <c r="C38" i="71"/>
  <c r="G40" i="71"/>
  <c r="E13" i="71"/>
  <c r="G24" i="71"/>
  <c r="E24" i="71"/>
  <c r="E8" i="71"/>
  <c r="C22" i="71"/>
  <c r="C13" i="71"/>
  <c r="G31" i="71"/>
  <c r="E28" i="71"/>
  <c r="C7" i="71"/>
  <c r="C36" i="71"/>
  <c r="G19" i="71"/>
  <c r="C11" i="71"/>
  <c r="G8" i="71"/>
  <c r="G22" i="71"/>
  <c r="E12" i="71"/>
  <c r="E37" i="71"/>
  <c r="G18" i="71"/>
  <c r="E5" i="71"/>
  <c r="C8" i="71"/>
  <c r="C31" i="71"/>
  <c r="G25" i="71"/>
  <c r="G43" i="71"/>
  <c r="E29" i="71"/>
  <c r="C12" i="71"/>
  <c r="C41" i="71"/>
  <c r="G37" i="71"/>
  <c r="E7" i="71"/>
  <c r="G20" i="71"/>
  <c r="G35" i="71"/>
  <c r="E34" i="71"/>
  <c r="C35" i="71"/>
  <c r="C32" i="71"/>
  <c r="G11" i="71"/>
  <c r="M16" i="71"/>
  <c r="C40" i="71"/>
  <c r="E19" i="71"/>
  <c r="G36" i="71"/>
  <c r="G7" i="71"/>
  <c r="M18" i="71"/>
  <c r="G14" i="71"/>
  <c r="E41" i="71"/>
  <c r="C20" i="71"/>
  <c r="G41" i="71"/>
  <c r="C30" i="71"/>
  <c r="C17" i="71"/>
  <c r="E17" i="71"/>
  <c r="E42" i="71"/>
  <c r="E18" i="71"/>
  <c r="E25" i="71"/>
  <c r="C37" i="71"/>
  <c r="E6" i="71"/>
  <c r="C16" i="71"/>
  <c r="E36" i="71"/>
  <c r="E16" i="71"/>
  <c r="G38" i="71"/>
  <c r="G32" i="71"/>
  <c r="C4" i="71"/>
  <c r="C19" i="71"/>
  <c r="G44" i="71"/>
  <c r="C34" i="71"/>
  <c r="E20" i="71"/>
  <c r="G34" i="71"/>
  <c r="E35" i="71"/>
  <c r="C26" i="71"/>
  <c r="C29" i="71"/>
  <c r="C44" i="71"/>
  <c r="E32" i="71"/>
  <c r="E10" i="71"/>
  <c r="G4" i="71"/>
  <c r="G10" i="71"/>
  <c r="G26" i="71"/>
  <c r="G5" i="71"/>
  <c r="G6" i="71"/>
  <c r="C6" i="71"/>
  <c r="E30" i="71"/>
  <c r="E38" i="71"/>
  <c r="E14" i="71"/>
  <c r="E31" i="71"/>
  <c r="E44" i="71"/>
  <c r="C24" i="71"/>
  <c r="G42" i="71"/>
  <c r="C43" i="71"/>
  <c r="G23" i="71"/>
  <c r="E4" i="71"/>
  <c r="C28" i="71"/>
  <c r="C25" i="71"/>
  <c r="G16" i="71"/>
  <c r="M17" i="71"/>
  <c r="C5" i="71"/>
  <c r="C18" i="71"/>
  <c r="C42" i="71"/>
  <c r="G30" i="71"/>
  <c r="G17" i="71"/>
  <c r="E22" i="71"/>
  <c r="C14" i="71"/>
  <c r="E11" i="71"/>
  <c r="G28" i="71"/>
  <c r="G29" i="71"/>
  <c r="E23" i="71"/>
  <c r="E26" i="71"/>
  <c r="C23" i="71"/>
  <c r="G13" i="71"/>
  <c r="E40" i="71"/>
  <c r="E43" i="71"/>
  <c r="G12" i="71"/>
  <c r="C38" i="70"/>
  <c r="G40" i="70"/>
  <c r="E13" i="70"/>
  <c r="G24" i="70"/>
  <c r="E24" i="70"/>
  <c r="E8" i="70"/>
  <c r="C22" i="70"/>
  <c r="C13" i="70"/>
  <c r="G31" i="70"/>
  <c r="E28" i="70"/>
  <c r="C7" i="70"/>
  <c r="C36" i="70"/>
  <c r="G19" i="70"/>
  <c r="C11" i="70"/>
  <c r="G8" i="70"/>
  <c r="G22" i="70"/>
  <c r="E12" i="70"/>
  <c r="E37" i="70"/>
  <c r="G18" i="70"/>
  <c r="E5" i="70"/>
  <c r="C8" i="70"/>
  <c r="C31" i="70"/>
  <c r="G25" i="70"/>
  <c r="G43" i="70"/>
  <c r="E29" i="70"/>
  <c r="C12" i="70"/>
  <c r="C41" i="70"/>
  <c r="G37" i="70"/>
  <c r="E7" i="70"/>
  <c r="G20" i="70"/>
  <c r="G35" i="70"/>
  <c r="E34" i="70"/>
  <c r="C35" i="70"/>
  <c r="C32" i="70"/>
  <c r="G11" i="70"/>
  <c r="M16" i="70"/>
  <c r="C40" i="70"/>
  <c r="E19" i="70"/>
  <c r="G36" i="70"/>
  <c r="G7" i="70"/>
  <c r="M18" i="70"/>
  <c r="G14" i="70"/>
  <c r="E41" i="70"/>
  <c r="C20" i="70"/>
  <c r="G41" i="70"/>
  <c r="C30" i="70"/>
  <c r="C17" i="70"/>
  <c r="E17" i="70"/>
  <c r="E42" i="70"/>
  <c r="E18" i="70"/>
  <c r="E25" i="70"/>
  <c r="C37" i="70"/>
  <c r="E6" i="70"/>
  <c r="C16" i="70"/>
  <c r="E36" i="70"/>
  <c r="E16" i="70"/>
  <c r="G38" i="70"/>
  <c r="G32" i="70"/>
  <c r="C4" i="70"/>
  <c r="C19" i="70"/>
  <c r="G44" i="70"/>
  <c r="C34" i="70"/>
  <c r="E20" i="70"/>
  <c r="G34" i="70"/>
  <c r="E35" i="70"/>
  <c r="C26" i="70"/>
  <c r="C29" i="70"/>
  <c r="C44" i="70"/>
  <c r="E32" i="70"/>
  <c r="E10" i="70"/>
  <c r="G4" i="70"/>
  <c r="G10" i="70"/>
  <c r="G26" i="70"/>
  <c r="G5" i="70"/>
  <c r="G6" i="70"/>
  <c r="C6" i="70"/>
  <c r="E30" i="70"/>
  <c r="E38" i="70"/>
  <c r="E14" i="70"/>
  <c r="E31" i="70"/>
  <c r="E44" i="70"/>
  <c r="C24" i="70"/>
  <c r="G42" i="70"/>
  <c r="C43" i="70"/>
  <c r="G23" i="70"/>
  <c r="E4" i="70"/>
  <c r="C28" i="70"/>
  <c r="C25" i="70"/>
  <c r="G16" i="70"/>
  <c r="M17" i="70"/>
  <c r="C5" i="70"/>
  <c r="C18" i="70"/>
  <c r="C42" i="70"/>
  <c r="G30" i="70"/>
  <c r="G17" i="70"/>
  <c r="E22" i="70"/>
  <c r="C14" i="70"/>
  <c r="E11" i="70"/>
  <c r="G28" i="70"/>
  <c r="G29" i="70"/>
  <c r="E23" i="70"/>
  <c r="E26" i="70"/>
  <c r="C23" i="70"/>
  <c r="G13" i="70"/>
  <c r="E40" i="70"/>
  <c r="E43" i="70"/>
  <c r="G12" i="70"/>
  <c r="C38" i="69"/>
  <c r="G40" i="69"/>
  <c r="E13" i="69"/>
  <c r="G24" i="69"/>
  <c r="E24" i="69"/>
  <c r="E8" i="69"/>
  <c r="C22" i="69"/>
  <c r="C13" i="69"/>
  <c r="G31" i="69"/>
  <c r="E28" i="69"/>
  <c r="C7" i="69"/>
  <c r="C36" i="69"/>
  <c r="G19" i="69"/>
  <c r="C11" i="69"/>
  <c r="G8" i="69"/>
  <c r="G22" i="69"/>
  <c r="E12" i="69"/>
  <c r="E37" i="69"/>
  <c r="G18" i="69"/>
  <c r="E5" i="69"/>
  <c r="C8" i="69"/>
  <c r="C31" i="69"/>
  <c r="G25" i="69"/>
  <c r="G43" i="69"/>
  <c r="E29" i="69"/>
  <c r="C12" i="69"/>
  <c r="C41" i="69"/>
  <c r="G37" i="69"/>
  <c r="E7" i="69"/>
  <c r="G20" i="69"/>
  <c r="G35" i="69"/>
  <c r="E34" i="69"/>
  <c r="C35" i="69"/>
  <c r="C32" i="69"/>
  <c r="G11" i="69"/>
  <c r="M16" i="69"/>
  <c r="C40" i="69"/>
  <c r="E19" i="69"/>
  <c r="G36" i="69"/>
  <c r="G7" i="69"/>
  <c r="M18" i="69"/>
  <c r="G14" i="69"/>
  <c r="E41" i="69"/>
  <c r="C20" i="69"/>
  <c r="G41" i="69"/>
  <c r="C30" i="69"/>
  <c r="C17" i="69"/>
  <c r="E17" i="69"/>
  <c r="E42" i="69"/>
  <c r="E18" i="69"/>
  <c r="E25" i="69"/>
  <c r="C37" i="69"/>
  <c r="E6" i="69"/>
  <c r="C16" i="69"/>
  <c r="E36" i="69"/>
  <c r="E16" i="69"/>
  <c r="G38" i="69"/>
  <c r="G32" i="69"/>
  <c r="C4" i="69"/>
  <c r="C19" i="69"/>
  <c r="G44" i="69"/>
  <c r="C34" i="69"/>
  <c r="E20" i="69"/>
  <c r="G34" i="69"/>
  <c r="E35" i="69"/>
  <c r="C26" i="69"/>
  <c r="C29" i="69"/>
  <c r="C44" i="69"/>
  <c r="E32" i="69"/>
  <c r="E10" i="69"/>
  <c r="G4" i="69"/>
  <c r="G10" i="69"/>
  <c r="G26" i="69"/>
  <c r="G5" i="69"/>
  <c r="G6" i="69"/>
  <c r="C6" i="69"/>
  <c r="E30" i="69"/>
  <c r="E38" i="69"/>
  <c r="E14" i="69"/>
  <c r="E31" i="69"/>
  <c r="E44" i="69"/>
  <c r="C24" i="69"/>
  <c r="G42" i="69"/>
  <c r="C43" i="69"/>
  <c r="G23" i="69"/>
  <c r="E4" i="69"/>
  <c r="C28" i="69"/>
  <c r="C25" i="69"/>
  <c r="G16" i="69"/>
  <c r="M17" i="69"/>
  <c r="C5" i="69"/>
  <c r="C18" i="69"/>
  <c r="C42" i="69"/>
  <c r="G30" i="69"/>
  <c r="G17" i="69"/>
  <c r="E22" i="69"/>
  <c r="C14" i="69"/>
  <c r="E11" i="69"/>
  <c r="G28" i="69"/>
  <c r="G29" i="69"/>
  <c r="E23" i="69"/>
  <c r="E26" i="69"/>
  <c r="C23" i="69"/>
  <c r="G13" i="69"/>
  <c r="E40" i="69"/>
  <c r="E43" i="69"/>
  <c r="G12" i="69"/>
  <c r="G29" i="52"/>
  <c r="E35" i="52"/>
  <c r="E24" i="52"/>
  <c r="G16" i="52"/>
  <c r="C16" i="52"/>
  <c r="G19" i="52"/>
  <c r="E14" i="52"/>
  <c r="C14" i="52"/>
  <c r="G14" i="52"/>
  <c r="C23" i="52"/>
  <c r="C43" i="52"/>
  <c r="G30" i="52"/>
  <c r="E43" i="52"/>
  <c r="E31" i="52"/>
  <c r="C35" i="52"/>
  <c r="C30" i="52"/>
  <c r="C19" i="52"/>
  <c r="C29" i="52"/>
  <c r="G23" i="52"/>
  <c r="G17" i="52"/>
  <c r="G12" i="52"/>
  <c r="G18" i="52"/>
  <c r="E13" i="52"/>
  <c r="C10" i="52"/>
  <c r="G10" i="52"/>
  <c r="C8" i="52"/>
  <c r="E8" i="52"/>
  <c r="G8" i="52"/>
  <c r="E5" i="52"/>
  <c r="C5" i="52"/>
  <c r="G6" i="52"/>
  <c r="G43" i="52"/>
  <c r="E41" i="52"/>
  <c r="E22" i="52"/>
  <c r="E7" i="52"/>
  <c r="G7" i="52"/>
  <c r="G32" i="52"/>
  <c r="E32" i="52"/>
  <c r="C32" i="52"/>
  <c r="C31" i="52"/>
  <c r="E29" i="52"/>
  <c r="C38" i="52"/>
  <c r="G38" i="52"/>
  <c r="E38" i="52"/>
  <c r="E19" i="52"/>
  <c r="E11" i="52"/>
  <c r="C24" i="52"/>
  <c r="C12" i="52"/>
  <c r="C25" i="52"/>
  <c r="C37" i="52"/>
  <c r="E28" i="52"/>
  <c r="G24" i="52"/>
  <c r="E23" i="52"/>
  <c r="G34" i="52"/>
  <c r="C34" i="52"/>
  <c r="C18" i="52"/>
  <c r="G13" i="52"/>
  <c r="E12" i="52"/>
  <c r="C7" i="52"/>
  <c r="G41" i="52"/>
  <c r="E10" i="52"/>
  <c r="C41" i="52"/>
  <c r="C42" i="52"/>
  <c r="E40" i="52"/>
  <c r="E37" i="52"/>
  <c r="G35" i="52"/>
  <c r="C17" i="52"/>
  <c r="G42" i="52"/>
  <c r="E36" i="52"/>
  <c r="E34" i="52"/>
  <c r="M18" i="52"/>
  <c r="E26" i="52"/>
  <c r="C26" i="52"/>
  <c r="G26" i="52"/>
  <c r="M17" i="52"/>
  <c r="E16" i="52"/>
  <c r="C11" i="52"/>
  <c r="E44" i="52"/>
  <c r="C44" i="52"/>
  <c r="G44" i="52"/>
  <c r="G37" i="52"/>
  <c r="E17" i="52"/>
  <c r="C13" i="52"/>
  <c r="G5" i="52"/>
  <c r="E4" i="52"/>
  <c r="G25" i="52"/>
  <c r="E42" i="52"/>
  <c r="G31" i="52"/>
  <c r="E30" i="52"/>
  <c r="M16" i="52"/>
  <c r="G36" i="52"/>
  <c r="G28" i="52"/>
  <c r="C28" i="52"/>
  <c r="E25" i="52"/>
  <c r="G40" i="52"/>
  <c r="C40" i="52"/>
  <c r="G22" i="52"/>
  <c r="C22" i="52"/>
  <c r="E20" i="52"/>
  <c r="G20" i="52"/>
  <c r="C20" i="52"/>
  <c r="G11" i="52"/>
  <c r="E18" i="52"/>
  <c r="C4" i="52"/>
  <c r="G4" i="52"/>
  <c r="C6" i="52"/>
  <c r="E6" i="52"/>
  <c r="C36" i="52"/>
  <c r="B4" i="52"/>
  <c r="M19" i="76" l="1"/>
  <c r="G39" i="76"/>
  <c r="M19" i="75"/>
  <c r="G39" i="75"/>
  <c r="M19" i="74"/>
  <c r="G39" i="74"/>
  <c r="M19" i="73"/>
  <c r="G39" i="73"/>
  <c r="M19" i="72"/>
  <c r="G39" i="72"/>
  <c r="M19" i="71"/>
  <c r="G39" i="71"/>
  <c r="M19" i="70"/>
  <c r="G39" i="70"/>
  <c r="M19" i="69"/>
  <c r="G39" i="69"/>
  <c r="G39" i="52"/>
  <c r="M19" i="52"/>
  <c r="B10" i="52"/>
  <c r="B16" i="52" s="1"/>
  <c r="B22" i="52" s="1"/>
  <c r="B28" i="52" s="1"/>
  <c r="B34" i="52" s="1"/>
  <c r="B40" i="52" s="1"/>
  <c r="A3" i="52"/>
  <c r="E9" i="33"/>
  <c r="G9" i="33"/>
  <c r="C9" i="33"/>
  <c r="E21" i="76" l="1"/>
  <c r="E27" i="76"/>
  <c r="G27" i="76"/>
  <c r="G45" i="76"/>
  <c r="C33" i="76"/>
  <c r="G15" i="76"/>
  <c r="E39" i="76"/>
  <c r="G21" i="76"/>
  <c r="C39" i="76"/>
  <c r="E33" i="76"/>
  <c r="E15" i="76"/>
  <c r="C15" i="76"/>
  <c r="C27" i="76"/>
  <c r="C45" i="76"/>
  <c r="C21" i="76"/>
  <c r="E9" i="76"/>
  <c r="C9" i="76"/>
  <c r="G33" i="76"/>
  <c r="G9" i="76"/>
  <c r="E45" i="76"/>
  <c r="E21" i="75"/>
  <c r="E27" i="75"/>
  <c r="G27" i="75"/>
  <c r="G45" i="75"/>
  <c r="C33" i="75"/>
  <c r="G15" i="75"/>
  <c r="E39" i="75"/>
  <c r="G21" i="75"/>
  <c r="C39" i="75"/>
  <c r="E33" i="75"/>
  <c r="E15" i="75"/>
  <c r="C15" i="75"/>
  <c r="C27" i="75"/>
  <c r="C45" i="75"/>
  <c r="C21" i="75"/>
  <c r="E9" i="75"/>
  <c r="C9" i="75"/>
  <c r="G33" i="75"/>
  <c r="G9" i="75"/>
  <c r="E45" i="75"/>
  <c r="E21" i="74"/>
  <c r="E27" i="74"/>
  <c r="G27" i="74"/>
  <c r="G45" i="74"/>
  <c r="C33" i="74"/>
  <c r="G15" i="74"/>
  <c r="E39" i="74"/>
  <c r="G21" i="74"/>
  <c r="C39" i="74"/>
  <c r="E33" i="74"/>
  <c r="E15" i="74"/>
  <c r="C15" i="74"/>
  <c r="C27" i="74"/>
  <c r="C45" i="74"/>
  <c r="C21" i="74"/>
  <c r="E9" i="74"/>
  <c r="C9" i="74"/>
  <c r="G33" i="74"/>
  <c r="G9" i="74"/>
  <c r="E45" i="74"/>
  <c r="E21" i="73"/>
  <c r="E27" i="73"/>
  <c r="G27" i="73"/>
  <c r="G45" i="73"/>
  <c r="C33" i="73"/>
  <c r="G15" i="73"/>
  <c r="E39" i="73"/>
  <c r="G21" i="73"/>
  <c r="C39" i="73"/>
  <c r="E33" i="73"/>
  <c r="E15" i="73"/>
  <c r="C15" i="73"/>
  <c r="C27" i="73"/>
  <c r="C45" i="73"/>
  <c r="C21" i="73"/>
  <c r="E9" i="73"/>
  <c r="C9" i="73"/>
  <c r="G33" i="73"/>
  <c r="G9" i="73"/>
  <c r="E45" i="73"/>
  <c r="E21" i="72"/>
  <c r="E27" i="72"/>
  <c r="G27" i="72"/>
  <c r="G45" i="72"/>
  <c r="C33" i="72"/>
  <c r="G15" i="72"/>
  <c r="E39" i="72"/>
  <c r="G21" i="72"/>
  <c r="C39" i="72"/>
  <c r="E33" i="72"/>
  <c r="E15" i="72"/>
  <c r="C15" i="72"/>
  <c r="C27" i="72"/>
  <c r="C45" i="72"/>
  <c r="C21" i="72"/>
  <c r="E9" i="72"/>
  <c r="C9" i="72"/>
  <c r="G33" i="72"/>
  <c r="G9" i="72"/>
  <c r="E45" i="72"/>
  <c r="E21" i="71"/>
  <c r="E27" i="71"/>
  <c r="G27" i="71"/>
  <c r="G45" i="71"/>
  <c r="C33" i="71"/>
  <c r="G15" i="71"/>
  <c r="E39" i="71"/>
  <c r="G21" i="71"/>
  <c r="C39" i="71"/>
  <c r="E33" i="71"/>
  <c r="E15" i="71"/>
  <c r="C15" i="71"/>
  <c r="C27" i="71"/>
  <c r="C45" i="71"/>
  <c r="C21" i="71"/>
  <c r="E9" i="71"/>
  <c r="C9" i="71"/>
  <c r="G33" i="71"/>
  <c r="G9" i="71"/>
  <c r="E45" i="71"/>
  <c r="E21" i="70"/>
  <c r="E27" i="70"/>
  <c r="G27" i="70"/>
  <c r="G45" i="70"/>
  <c r="C33" i="70"/>
  <c r="G15" i="70"/>
  <c r="E39" i="70"/>
  <c r="G21" i="70"/>
  <c r="C39" i="70"/>
  <c r="E33" i="70"/>
  <c r="E15" i="70"/>
  <c r="C15" i="70"/>
  <c r="C27" i="70"/>
  <c r="C45" i="70"/>
  <c r="C21" i="70"/>
  <c r="E9" i="70"/>
  <c r="C9" i="70"/>
  <c r="G33" i="70"/>
  <c r="G9" i="70"/>
  <c r="E45" i="70"/>
  <c r="E21" i="69"/>
  <c r="E27" i="69"/>
  <c r="G27" i="69"/>
  <c r="G45" i="69"/>
  <c r="C33" i="69"/>
  <c r="G15" i="69"/>
  <c r="E39" i="69"/>
  <c r="G21" i="69"/>
  <c r="C39" i="69"/>
  <c r="E33" i="69"/>
  <c r="E15" i="69"/>
  <c r="C15" i="69"/>
  <c r="C27" i="69"/>
  <c r="C45" i="69"/>
  <c r="C21" i="69"/>
  <c r="E9" i="69"/>
  <c r="C9" i="69"/>
  <c r="G33" i="69"/>
  <c r="G9" i="69"/>
  <c r="E45" i="69"/>
  <c r="G33" i="52"/>
  <c r="G9" i="52"/>
  <c r="E45" i="52"/>
  <c r="C27" i="52"/>
  <c r="C45" i="52"/>
  <c r="C21" i="52"/>
  <c r="E9" i="52"/>
  <c r="C9" i="52"/>
  <c r="G15" i="52"/>
  <c r="E39" i="52"/>
  <c r="C39" i="52"/>
  <c r="E15" i="52"/>
  <c r="G45" i="52"/>
  <c r="E33" i="52"/>
  <c r="C15" i="52"/>
  <c r="E27" i="52"/>
  <c r="G27" i="52"/>
  <c r="E21" i="52"/>
  <c r="C33" i="52"/>
  <c r="G21" i="52"/>
  <c r="E1" i="52"/>
  <c r="B10" i="33"/>
  <c r="B16" i="33" l="1"/>
  <c r="B22" i="33" s="1"/>
  <c r="B28" i="33" l="1"/>
  <c r="B34" i="33" l="1"/>
  <c r="B40" i="33" l="1"/>
</calcChain>
</file>

<file path=xl/sharedStrings.xml><?xml version="1.0" encoding="utf-8"?>
<sst xmlns="http://schemas.openxmlformats.org/spreadsheetml/2006/main" count="13217" uniqueCount="485">
  <si>
    <t>Montag</t>
  </si>
  <si>
    <t xml:space="preserve">ABENDESSEN </t>
  </si>
  <si>
    <t>HAUSMANNSKOST</t>
  </si>
  <si>
    <t>VEGETARISCHE KOST</t>
  </si>
  <si>
    <t xml:space="preserve">Das Küchenteam wünscht "Guten Appetit!" </t>
  </si>
  <si>
    <t xml:space="preserve">Änderungen vorbehalten </t>
  </si>
  <si>
    <t>Freitag</t>
  </si>
  <si>
    <t>Anzahl</t>
  </si>
  <si>
    <t>BESTELLSCHEIN STATION:</t>
  </si>
  <si>
    <t xml:space="preserve">Kurzfristige Änderungen sind bis 8.00 am selben Tag noch möglich </t>
  </si>
  <si>
    <t>Mittwoch</t>
  </si>
  <si>
    <t>Dienstag</t>
  </si>
  <si>
    <t>Donnerstag</t>
  </si>
  <si>
    <t>Samstag</t>
  </si>
  <si>
    <t>Sonntag</t>
  </si>
  <si>
    <t>A=Gluten, B=Krebstiere, C=Ei, D=Fisch, E=Erdnuss, F=Soja, G=Milch oder Lactose, H=Schalenfrüchte, L=Sellerie, M=Senf, N=Sesam, O=Sulfite, P=Lupinen, R=Weichtiere</t>
  </si>
  <si>
    <t>type</t>
  </si>
  <si>
    <t>descr</t>
  </si>
  <si>
    <t>descr2</t>
  </si>
  <si>
    <t>menge</t>
  </si>
  <si>
    <t>unit</t>
  </si>
  <si>
    <t>gcal</t>
  </si>
  <si>
    <t>gj</t>
  </si>
  <si>
    <t>zw</t>
  </si>
  <si>
    <t>ze</t>
  </si>
  <si>
    <t>zf</t>
  </si>
  <si>
    <t>zk</t>
  </si>
  <si>
    <t>zb</t>
  </si>
  <si>
    <t>zm</t>
  </si>
  <si>
    <t>zo</t>
  </si>
  <si>
    <t>za</t>
  </si>
  <si>
    <t>va</t>
  </si>
  <si>
    <t>var</t>
  </si>
  <si>
    <t>vac</t>
  </si>
  <si>
    <t>vd</t>
  </si>
  <si>
    <t>ve</t>
  </si>
  <si>
    <t>veat</t>
  </si>
  <si>
    <t>vk</t>
  </si>
  <si>
    <t>vb1</t>
  </si>
  <si>
    <t>vb2</t>
  </si>
  <si>
    <t>vb3</t>
  </si>
  <si>
    <t>vb3a</t>
  </si>
  <si>
    <t>vb5</t>
  </si>
  <si>
    <t>vb6</t>
  </si>
  <si>
    <t>vb7</t>
  </si>
  <si>
    <t>vb9g</t>
  </si>
  <si>
    <t>vb12</t>
  </si>
  <si>
    <t>vc</t>
  </si>
  <si>
    <t>mna</t>
  </si>
  <si>
    <t>mk</t>
  </si>
  <si>
    <t>mca</t>
  </si>
  <si>
    <t>mmg</t>
  </si>
  <si>
    <t>mp</t>
  </si>
  <si>
    <t>ms</t>
  </si>
  <si>
    <t>mcl</t>
  </si>
  <si>
    <t>mfe</t>
  </si>
  <si>
    <t>mzn</t>
  </si>
  <si>
    <t>mcu</t>
  </si>
  <si>
    <t>mmn</t>
  </si>
  <si>
    <t>mf</t>
  </si>
  <si>
    <t>mj</t>
  </si>
  <si>
    <t>kam</t>
  </si>
  <si>
    <t>kas</t>
  </si>
  <si>
    <t>kax</t>
  </si>
  <si>
    <t>ka</t>
  </si>
  <si>
    <t>kmt</t>
  </si>
  <si>
    <t>kmf</t>
  </si>
  <si>
    <t>kmg</t>
  </si>
  <si>
    <t>km</t>
  </si>
  <si>
    <t>kds</t>
  </si>
  <si>
    <t>kdm</t>
  </si>
  <si>
    <t>kdl</t>
  </si>
  <si>
    <t>kd</t>
  </si>
  <si>
    <t>kpor</t>
  </si>
  <si>
    <t>kpon</t>
  </si>
  <si>
    <t>kpg</t>
  </si>
  <si>
    <t>kps</t>
  </si>
  <si>
    <t>kp</t>
  </si>
  <si>
    <t>kbp</t>
  </si>
  <si>
    <t>kbh</t>
  </si>
  <si>
    <t>kbu</t>
  </si>
  <si>
    <t>kbc</t>
  </si>
  <si>
    <t>kbl</t>
  </si>
  <si>
    <t>kbw</t>
  </si>
  <si>
    <t>kbn</t>
  </si>
  <si>
    <t>eile</t>
  </si>
  <si>
    <t>eleu</t>
  </si>
  <si>
    <t>elys</t>
  </si>
  <si>
    <t>emet</t>
  </si>
  <si>
    <t>ecys</t>
  </si>
  <si>
    <t>ephe</t>
  </si>
  <si>
    <t>etyr</t>
  </si>
  <si>
    <t>ethr</t>
  </si>
  <si>
    <t>etrp</t>
  </si>
  <si>
    <t>eval</t>
  </si>
  <si>
    <t>earg</t>
  </si>
  <si>
    <t>ehis</t>
  </si>
  <si>
    <t>eea</t>
  </si>
  <si>
    <t>eala</t>
  </si>
  <si>
    <t>easp</t>
  </si>
  <si>
    <t>eglu</t>
  </si>
  <si>
    <t>egly</t>
  </si>
  <si>
    <t>epro</t>
  </si>
  <si>
    <t>eser</t>
  </si>
  <si>
    <t>ena</t>
  </si>
  <si>
    <t>eh</t>
  </si>
  <si>
    <t>ep</t>
  </si>
  <si>
    <t>f40</t>
  </si>
  <si>
    <t>f60</t>
  </si>
  <si>
    <t>f80</t>
  </si>
  <si>
    <t>f100</t>
  </si>
  <si>
    <t>f120</t>
  </si>
  <si>
    <t>f140</t>
  </si>
  <si>
    <t>f150</t>
  </si>
  <si>
    <t>f160</t>
  </si>
  <si>
    <t>f170</t>
  </si>
  <si>
    <t>f180</t>
  </si>
  <si>
    <t>f200</t>
  </si>
  <si>
    <t>f220</t>
  </si>
  <si>
    <t>f240</t>
  </si>
  <si>
    <t>fs</t>
  </si>
  <si>
    <t>f141</t>
  </si>
  <si>
    <t>f151</t>
  </si>
  <si>
    <t>f161</t>
  </si>
  <si>
    <t>f171</t>
  </si>
  <si>
    <t>f181</t>
  </si>
  <si>
    <t>f201</t>
  </si>
  <si>
    <t>f221</t>
  </si>
  <si>
    <t>f241</t>
  </si>
  <si>
    <t>fu</t>
  </si>
  <si>
    <t>f162</t>
  </si>
  <si>
    <t>f164</t>
  </si>
  <si>
    <t>f182</t>
  </si>
  <si>
    <t>f183</t>
  </si>
  <si>
    <t>f184</t>
  </si>
  <si>
    <t>f193</t>
  </si>
  <si>
    <t>f202</t>
  </si>
  <si>
    <t>f203</t>
  </si>
  <si>
    <t>f204</t>
  </si>
  <si>
    <t>f205</t>
  </si>
  <si>
    <t>f222</t>
  </si>
  <si>
    <t>f223</t>
  </si>
  <si>
    <t>f224</t>
  </si>
  <si>
    <t>f225</t>
  </si>
  <si>
    <t>f226</t>
  </si>
  <si>
    <t>fp</t>
  </si>
  <si>
    <t>fk</t>
  </si>
  <si>
    <t>fm</t>
  </si>
  <si>
    <t>fl</t>
  </si>
  <si>
    <t>fg</t>
  </si>
  <si>
    <t>fc</t>
  </si>
  <si>
    <t>gfps</t>
  </si>
  <si>
    <t>gkb</t>
  </si>
  <si>
    <t>gmko</t>
  </si>
  <si>
    <t>gp</t>
  </si>
  <si>
    <t>se</t>
  </si>
  <si>
    <t>cr</t>
  </si>
  <si>
    <t>mo</t>
  </si>
  <si>
    <t>gluten</t>
  </si>
  <si>
    <t>krebs</t>
  </si>
  <si>
    <t>ei</t>
  </si>
  <si>
    <t>fisch</t>
  </si>
  <si>
    <t>erdnuss</t>
  </si>
  <si>
    <t>soja</t>
  </si>
  <si>
    <t>milch</t>
  </si>
  <si>
    <t>schalen</t>
  </si>
  <si>
    <t>sellerie</t>
  </si>
  <si>
    <t>senf</t>
  </si>
  <si>
    <t>sesam</t>
  </si>
  <si>
    <t>sulfit</t>
  </si>
  <si>
    <t>lupinie</t>
  </si>
  <si>
    <t>weichtiere</t>
  </si>
  <si>
    <t>allergenfrei</t>
  </si>
  <si>
    <t>checked</t>
  </si>
  <si>
    <t>checked_userd_code</t>
  </si>
  <si>
    <t>checked_datum</t>
  </si>
  <si>
    <t>histamin</t>
  </si>
  <si>
    <t>dek_1</t>
  </si>
  <si>
    <t>dek_2</t>
  </si>
  <si>
    <t>dek_3</t>
  </si>
  <si>
    <t>dek_4</t>
  </si>
  <si>
    <t>dek_5</t>
  </si>
  <si>
    <t>dek_6</t>
  </si>
  <si>
    <t>dek_7</t>
  </si>
  <si>
    <t>dek_8</t>
  </si>
  <si>
    <t>dek_9</t>
  </si>
  <si>
    <t>dek_10</t>
  </si>
  <si>
    <t>dek_11</t>
  </si>
  <si>
    <t>dek_12</t>
  </si>
  <si>
    <t>dek_13</t>
  </si>
  <si>
    <t>dek_14</t>
  </si>
  <si>
    <t>dek_15</t>
  </si>
  <si>
    <t>dek_16</t>
  </si>
  <si>
    <t>dek_17</t>
  </si>
  <si>
    <t>dek_18</t>
  </si>
  <si>
    <t>dek_19</t>
  </si>
  <si>
    <t>dek_20</t>
  </si>
  <si>
    <t>dek_21</t>
  </si>
  <si>
    <t>dek_99</t>
  </si>
  <si>
    <t>pork</t>
  </si>
  <si>
    <t>veg</t>
  </si>
  <si>
    <t>legende_allerg</t>
  </si>
  <si>
    <t>legende_dek</t>
  </si>
  <si>
    <t>vegan</t>
  </si>
  <si>
    <t>bio</t>
  </si>
  <si>
    <t>rind</t>
  </si>
  <si>
    <t>kmd</t>
  </si>
  <si>
    <t>fo3</t>
  </si>
  <si>
    <t>fo6</t>
  </si>
  <si>
    <t>klassifizierung_1</t>
  </si>
  <si>
    <t>klassifizierung_2</t>
  </si>
  <si>
    <t>klassifizierung_3</t>
  </si>
  <si>
    <t>weizen</t>
  </si>
  <si>
    <t>roggen</t>
  </si>
  <si>
    <t>gerste</t>
  </si>
  <si>
    <t>hafer</t>
  </si>
  <si>
    <t>dinkel</t>
  </si>
  <si>
    <t>kamut</t>
  </si>
  <si>
    <t>mandel</t>
  </si>
  <si>
    <t>hasel</t>
  </si>
  <si>
    <t>walnuss</t>
  </si>
  <si>
    <t>cashew</t>
  </si>
  <si>
    <t>pekan</t>
  </si>
  <si>
    <t>para</t>
  </si>
  <si>
    <t>pistazie</t>
  </si>
  <si>
    <t>macadamia</t>
  </si>
  <si>
    <t>queensland</t>
  </si>
  <si>
    <t>legende_allerg_sa</t>
  </si>
  <si>
    <t>legende_allerg_sh</t>
  </si>
  <si>
    <t>Mittagessen</t>
  </si>
  <si>
    <t>A,C,G,L</t>
  </si>
  <si>
    <t>Port</t>
  </si>
  <si>
    <t>1,2,3,4</t>
  </si>
  <si>
    <t>G</t>
  </si>
  <si>
    <t>A,C,G</t>
  </si>
  <si>
    <t>A,G</t>
  </si>
  <si>
    <t>Abendessen</t>
  </si>
  <si>
    <t>A,G,L</t>
  </si>
  <si>
    <t>A</t>
  </si>
  <si>
    <t>Milchspeise</t>
  </si>
  <si>
    <t>FR</t>
  </si>
  <si>
    <t>1</t>
  </si>
  <si>
    <t>0</t>
  </si>
  <si>
    <t>2</t>
  </si>
  <si>
    <t>99</t>
  </si>
  <si>
    <t xml:space="preserve"> mit</t>
  </si>
  <si>
    <t>A,C</t>
  </si>
  <si>
    <t>2,3</t>
  </si>
  <si>
    <t>M,O</t>
  </si>
  <si>
    <t>1,3</t>
  </si>
  <si>
    <t>2,3,4,5</t>
  </si>
  <si>
    <t>A,L,M,O</t>
  </si>
  <si>
    <t>Kcal-Gericht</t>
  </si>
  <si>
    <t>Fett-Gericht</t>
  </si>
  <si>
    <t>EW-Gericht</t>
  </si>
  <si>
    <t>KH-Gericht</t>
  </si>
  <si>
    <t>BE-Gericht</t>
  </si>
  <si>
    <t>Suppe 1 Mittagessen</t>
  </si>
  <si>
    <t>Suppe 2 Mittagessen</t>
  </si>
  <si>
    <t>Hausmannskost Mittagessen</t>
  </si>
  <si>
    <t>Vegetarisch Mittagessen</t>
  </si>
  <si>
    <t>Süß Mittagessen</t>
  </si>
  <si>
    <t>Dessert Mittagessen</t>
  </si>
  <si>
    <t>Suppe Abendessen</t>
  </si>
  <si>
    <t>Milchspeise Abend</t>
  </si>
  <si>
    <t>Frankfurter Abend</t>
  </si>
  <si>
    <t>A,O</t>
  </si>
  <si>
    <t>Debreziner Abend</t>
  </si>
  <si>
    <t>2,3,4,5,8</t>
  </si>
  <si>
    <t>Käsetoast Abend</t>
  </si>
  <si>
    <t>Toast Abend</t>
  </si>
  <si>
    <t>Nährwerte Einzelkomponenten gesamt</t>
  </si>
  <si>
    <t>Kalorien Menü</t>
  </si>
  <si>
    <t>Nährwerte Menü</t>
  </si>
  <si>
    <t>Fett Menü</t>
  </si>
  <si>
    <t>EW Menü</t>
  </si>
  <si>
    <t>ABENDESSEN Alternativen</t>
  </si>
  <si>
    <t>SPL 1</t>
  </si>
  <si>
    <t>SÜSSE KOST</t>
  </si>
  <si>
    <t>Hilfsspalte Hausmann</t>
  </si>
  <si>
    <t>Hilfsspalte Veggie</t>
  </si>
  <si>
    <t>Hilfsspalte Süß</t>
  </si>
  <si>
    <t>Hilfsspalte AE</t>
  </si>
  <si>
    <t>Milchspeise (AG)</t>
  </si>
  <si>
    <t>Wahlalternative 1:</t>
  </si>
  <si>
    <t>Wahlalternative 2:</t>
  </si>
  <si>
    <t xml:space="preserve">307 Kcal / 12 g Fett / 14 g Proteine / 35 g KH / 2,9 BE </t>
  </si>
  <si>
    <t>Frankfurter, Senf, Kren, Brot (AO)</t>
  </si>
  <si>
    <t xml:space="preserve">466 Kcal / 31 g Fett / 21 g Proteine / 24 g KH / 2 BE </t>
  </si>
  <si>
    <t>Wahlalternative 3:</t>
  </si>
  <si>
    <t>Debreziner,  Senf, Kren, Brot (ALMO)</t>
  </si>
  <si>
    <t xml:space="preserve">536 Kcal / 39 g Fett / 20 g Proteine / 25 g KH / 2 BE </t>
  </si>
  <si>
    <t>Wahlalternative 4:</t>
  </si>
  <si>
    <t>Käsetoast, Ketchup (AG)</t>
  </si>
  <si>
    <t xml:space="preserve">447 Kcal / 25 g Fett / 24 g Proteine / 29 g KH / 2,4 BE </t>
  </si>
  <si>
    <t>Wahlalternative 5:</t>
  </si>
  <si>
    <t>Schinken- Käsetoast, Ketchup (AG)</t>
  </si>
  <si>
    <t xml:space="preserve">424 Kcal / 25 g Fett / 19 g Proteine / 29 g KH / 2,4 BE </t>
  </si>
  <si>
    <t>MA S</t>
  </si>
  <si>
    <t>B-EG</t>
  </si>
  <si>
    <t>B1</t>
  </si>
  <si>
    <t>C2</t>
  </si>
  <si>
    <t>C3</t>
  </si>
  <si>
    <t>E</t>
  </si>
  <si>
    <t xml:space="preserve"> </t>
  </si>
  <si>
    <t>Produktionsliste</t>
  </si>
  <si>
    <t xml:space="preserve">Bitte Bestellung bis Dienstag der Vorwoche abgeben. </t>
  </si>
  <si>
    <t>2,4</t>
  </si>
  <si>
    <t>D</t>
  </si>
  <si>
    <t>Brei Salzig Mittag</t>
  </si>
  <si>
    <t xml:space="preserve"> Erdäpfelpüree</t>
  </si>
  <si>
    <t>A,C,D,F,G</t>
  </si>
  <si>
    <t>KH Menü</t>
  </si>
  <si>
    <t>BE Menü</t>
  </si>
  <si>
    <t>Speiseplan Abend</t>
  </si>
  <si>
    <t>Speiseplan Mittag</t>
  </si>
  <si>
    <t>Wir wünschen Ihnen 
guten Appetit!</t>
  </si>
  <si>
    <t>Tageskarte</t>
  </si>
  <si>
    <t>Hilfsspalten Tagesauswahl</t>
  </si>
  <si>
    <t>Zu druckender Tag:</t>
  </si>
  <si>
    <t>A=Gluten, B=Krebstiere, C=Ei, D=Fisch, E=Erdnuss, F=Soja, G=Milch oder Lactose, 
H=Schalenfrüchte, L=Sellerie, M=Senf, N=Sesam, O=Sulfite, P=Lupinen, R=Weichtiere</t>
  </si>
  <si>
    <t>X</t>
  </si>
  <si>
    <t>Tagesproduktion</t>
  </si>
  <si>
    <t>Breikost Süß</t>
  </si>
  <si>
    <t>Dessert inkl. BK</t>
  </si>
  <si>
    <t>Abend Menü 1</t>
  </si>
  <si>
    <t>Frankfurter</t>
  </si>
  <si>
    <t>Debreziner</t>
  </si>
  <si>
    <t>Käsetoast</t>
  </si>
  <si>
    <t>Schinken-Käset.</t>
  </si>
  <si>
    <t>Gesamt</t>
  </si>
  <si>
    <t>1: Hausmannskost</t>
  </si>
  <si>
    <t>2: Vegetarische Kost</t>
  </si>
  <si>
    <t>3. Süße Kost</t>
  </si>
  <si>
    <t>OFFSET</t>
  </si>
  <si>
    <t>*  Österreich = 3x AT (geboren/gemästet/geschlachtet)
** Österreich = 2x AT (gemolken/verarbeitet)</t>
  </si>
  <si>
    <t>Breikost</t>
  </si>
  <si>
    <t>Brot</t>
  </si>
  <si>
    <t xml:space="preserve"> Salat</t>
  </si>
  <si>
    <t>Weiche  Kost</t>
  </si>
  <si>
    <t>Weichkost</t>
  </si>
  <si>
    <t>Frankfurter, Senf, Kren, Brot</t>
  </si>
  <si>
    <t>Käsetoast, Ketchup</t>
  </si>
  <si>
    <t>Schinken- Käsetoast, Ketchup</t>
  </si>
  <si>
    <t>Debreziner, Senf, Kren, Brot</t>
  </si>
  <si>
    <t>G,L</t>
  </si>
  <si>
    <t>4</t>
  </si>
  <si>
    <t>3</t>
  </si>
  <si>
    <t>A,C,F,G</t>
  </si>
  <si>
    <t>A,C,F,G,L</t>
  </si>
  <si>
    <t>A,C,G,L,M</t>
  </si>
  <si>
    <t>A,F,G</t>
  </si>
  <si>
    <t xml:space="preserve">Apfelmus </t>
  </si>
  <si>
    <t>2,3,9</t>
  </si>
  <si>
    <t>A,C,L</t>
  </si>
  <si>
    <t xml:space="preserve">    </t>
  </si>
  <si>
    <t>C</t>
  </si>
  <si>
    <t>A,C,F,G,L,O</t>
  </si>
  <si>
    <t>1,2,3,4,5</t>
  </si>
  <si>
    <t xml:space="preserve"> Selchflan</t>
  </si>
  <si>
    <t>A,F,G,L,O</t>
  </si>
  <si>
    <t>2,3,5</t>
  </si>
  <si>
    <t xml:space="preserve"> Nudelflan</t>
  </si>
  <si>
    <t>A,G,M,O</t>
  </si>
  <si>
    <t>A,C,D,G</t>
  </si>
  <si>
    <t>A,D,F,G</t>
  </si>
  <si>
    <t xml:space="preserve"> Vanillesauce</t>
  </si>
  <si>
    <t>A,C,M,O</t>
  </si>
  <si>
    <t>M</t>
  </si>
  <si>
    <t xml:space="preserve"> mit Gurkensalat </t>
  </si>
  <si>
    <t>G,L,M</t>
  </si>
  <si>
    <t xml:space="preserve"> und Petersilerdäpfel</t>
  </si>
  <si>
    <t>14.09.2026</t>
  </si>
  <si>
    <t>20.09.2026</t>
  </si>
  <si>
    <t>Rindsuppe mit Gemüse</t>
  </si>
  <si>
    <t xml:space="preserve">Legierte Grießsuppe </t>
  </si>
  <si>
    <t xml:space="preserve">Spaghetti Bolognese </t>
  </si>
  <si>
    <t xml:space="preserve">Parmesan </t>
  </si>
  <si>
    <t xml:space="preserve">Gemüsestrudel </t>
  </si>
  <si>
    <t>Knoblauchsauce</t>
  </si>
  <si>
    <t>A,F,G,L</t>
  </si>
  <si>
    <t>Mohnauflauf</t>
  </si>
  <si>
    <t xml:space="preserve"> Zwetschkensauce</t>
  </si>
  <si>
    <t xml:space="preserve"> mit </t>
  </si>
  <si>
    <t xml:space="preserve"> passierter Bolognesesauce </t>
  </si>
  <si>
    <t>A,C,G,H,O</t>
  </si>
  <si>
    <t>1,2,5,8</t>
  </si>
  <si>
    <t xml:space="preserve"> Königskuchen</t>
  </si>
  <si>
    <t>A,C,O</t>
  </si>
  <si>
    <t>Rindfleischsalat</t>
  </si>
  <si>
    <t>C,O</t>
  </si>
  <si>
    <t xml:space="preserve"> Brot</t>
  </si>
  <si>
    <t>15.09.2026</t>
  </si>
  <si>
    <t>Rindsuppe mit Gemüsestreifen</t>
  </si>
  <si>
    <t>Zucchinicremesuppe</t>
  </si>
  <si>
    <t xml:space="preserve"> Rindfleisch Süß Sauer</t>
  </si>
  <si>
    <t>A,F</t>
  </si>
  <si>
    <t xml:space="preserve"> Reis </t>
  </si>
  <si>
    <t xml:space="preserve">Penne mit Tomatensauce </t>
  </si>
  <si>
    <t>2,3,14</t>
  </si>
  <si>
    <t xml:space="preserve"> Erdbeerauflauf</t>
  </si>
  <si>
    <t xml:space="preserve"> .</t>
  </si>
  <si>
    <t xml:space="preserve"> Schinkenflan</t>
  </si>
  <si>
    <t xml:space="preserve"> Krensauce</t>
  </si>
  <si>
    <t xml:space="preserve">Obst </t>
  </si>
  <si>
    <t xml:space="preserve">Hühnersuppentopf </t>
  </si>
  <si>
    <t>16.09.2026</t>
  </si>
  <si>
    <t>Schöberlsuppe</t>
  </si>
  <si>
    <t xml:space="preserve">Champignoncremesuppe </t>
  </si>
  <si>
    <t>G,M</t>
  </si>
  <si>
    <t>1,3,4</t>
  </si>
  <si>
    <t>Cevapcici</t>
  </si>
  <si>
    <t xml:space="preserve">Bratkartoffeln </t>
  </si>
  <si>
    <t>Zwiebelsenf</t>
  </si>
  <si>
    <t>1,2,3,4,14</t>
  </si>
  <si>
    <t>Gefüllter Kohlrabi</t>
  </si>
  <si>
    <t>Käsesauce</t>
  </si>
  <si>
    <t xml:space="preserve">Mohnnudeln </t>
  </si>
  <si>
    <t>A,C,G,M</t>
  </si>
  <si>
    <t xml:space="preserve"> Pürierte Cevapcici</t>
  </si>
  <si>
    <t xml:space="preserve"> Senf</t>
  </si>
  <si>
    <t xml:space="preserve"> Kuchen mit Marillen</t>
  </si>
  <si>
    <t>A,G,M</t>
  </si>
  <si>
    <t>1,2,9</t>
  </si>
  <si>
    <t xml:space="preserve"> Schweizer Wurstsalat</t>
  </si>
  <si>
    <t>17.09.2026</t>
  </si>
  <si>
    <t xml:space="preserve">Backerbsensuppe </t>
  </si>
  <si>
    <t>Karottencremesuppe</t>
  </si>
  <si>
    <t>A,C,G,L,O</t>
  </si>
  <si>
    <t xml:space="preserve"> Gekochter Selchschopf </t>
  </si>
  <si>
    <t>G,L,O</t>
  </si>
  <si>
    <t xml:space="preserve">Krautfleckerln </t>
  </si>
  <si>
    <t>A,C,G,H</t>
  </si>
  <si>
    <t xml:space="preserve"> Nußpalatschinken </t>
  </si>
  <si>
    <t xml:space="preserve"> Schokosauce</t>
  </si>
  <si>
    <t>kg</t>
  </si>
  <si>
    <t>pürierten Krautfleckerln</t>
  </si>
  <si>
    <t>Fruchtkuchen</t>
  </si>
  <si>
    <t xml:space="preserve"> Erdäpfelpuffer</t>
  </si>
  <si>
    <t xml:space="preserve"> mit Apfelmus </t>
  </si>
  <si>
    <t>18.09.2026</t>
  </si>
  <si>
    <t>Rindsuppe mit Parmesannockerl</t>
  </si>
  <si>
    <t xml:space="preserve">Maiscremesuppe </t>
  </si>
  <si>
    <t>A,C,D,G,L,M</t>
  </si>
  <si>
    <t xml:space="preserve">Fisch gebacken </t>
  </si>
  <si>
    <t xml:space="preserve">Kartoffelsalat </t>
  </si>
  <si>
    <t>L,M</t>
  </si>
  <si>
    <t>A,D,F,G,L,M</t>
  </si>
  <si>
    <t>Fischfilet "Müllerin"</t>
  </si>
  <si>
    <t>Apfelstrudel</t>
  </si>
  <si>
    <t>A,C,D,F,G,L,M</t>
  </si>
  <si>
    <t xml:space="preserve"> Herzhafter Fischflan</t>
  </si>
  <si>
    <t xml:space="preserve"> püriertem Kartoffelsalat </t>
  </si>
  <si>
    <t>A,C,M</t>
  </si>
  <si>
    <t xml:space="preserve"> Extrawurst</t>
  </si>
  <si>
    <t>19.09.2026</t>
  </si>
  <si>
    <t>Buchstabensuppe</t>
  </si>
  <si>
    <t xml:space="preserve">Lauchcremesuppe </t>
  </si>
  <si>
    <t xml:space="preserve">Surbraten </t>
  </si>
  <si>
    <t>Sauerkraut</t>
  </si>
  <si>
    <t>2,3,4</t>
  </si>
  <si>
    <t xml:space="preserve">Kartoffelknödel </t>
  </si>
  <si>
    <t xml:space="preserve">Schlutzkrapfen </t>
  </si>
  <si>
    <t>braune Butter</t>
  </si>
  <si>
    <t>Topfenauflauf</t>
  </si>
  <si>
    <t xml:space="preserve"> Birnenstücken</t>
  </si>
  <si>
    <t xml:space="preserve"> Bratlflan</t>
  </si>
  <si>
    <t xml:space="preserve"> Erdäpfel-Zwiebelpüree</t>
  </si>
  <si>
    <t xml:space="preserve"> püriertes Sauerkraut</t>
  </si>
  <si>
    <t>2,3,8</t>
  </si>
  <si>
    <t xml:space="preserve"> Biskuitroulade</t>
  </si>
  <si>
    <t xml:space="preserve"> Bratwurst, Senf, Kren</t>
  </si>
  <si>
    <t>Rindsuppe mit Grießdukaten</t>
  </si>
  <si>
    <t xml:space="preserve">Schwarzwurzelcremesuppe </t>
  </si>
  <si>
    <t xml:space="preserve"> Gebackenes Putenschnitzel</t>
  </si>
  <si>
    <t xml:space="preserve">Eiernockerl </t>
  </si>
  <si>
    <t xml:space="preserve">Gurkensalat </t>
  </si>
  <si>
    <t>Scheiterhaufen</t>
  </si>
  <si>
    <t xml:space="preserve"> Äpfel und Rosinen</t>
  </si>
  <si>
    <t xml:space="preserve"> Eier-Nockerlflan</t>
  </si>
  <si>
    <t xml:space="preserve"> püriertem Gurkensalat</t>
  </si>
  <si>
    <t>G,H</t>
  </si>
  <si>
    <t>Nusskuchen</t>
  </si>
  <si>
    <t>Käsewurst</t>
  </si>
  <si>
    <t>C,G,M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</si>
</sst>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6">
    <font>
      <sz val="11"/>
      <name val="Arial Unicode MS"/>
    </font>
    <font>
      <sz val="10"/>
      <name val="Arial"/>
      <family val="2"/>
    </font>
    <font>
      <sz val="36"/>
      <name val="Century Gothic"/>
      <family val="2"/>
    </font>
    <font>
      <b/>
      <sz val="30"/>
      <name val="Century Gothic"/>
      <family val="2"/>
    </font>
    <font>
      <b/>
      <sz val="36"/>
      <name val="Century Gothic"/>
      <family val="2"/>
    </font>
    <font>
      <sz val="24"/>
      <name val="Century Gothic"/>
      <family val="2"/>
    </font>
    <font>
      <sz val="11"/>
      <name val="Century Gothic"/>
      <family val="2"/>
    </font>
    <font>
      <sz val="32"/>
      <name val="Century Gothic"/>
      <family val="2"/>
    </font>
    <font>
      <sz val="30"/>
      <name val="Century Gothic"/>
      <family val="2"/>
    </font>
    <font>
      <sz val="16"/>
      <name val="Century Gothic"/>
      <family val="2"/>
    </font>
    <font>
      <sz val="11"/>
      <color indexed="10"/>
      <name val="Century Gothic"/>
      <family val="2"/>
    </font>
    <font>
      <b/>
      <sz val="16"/>
      <name val="Century Gothic"/>
      <family val="2"/>
    </font>
    <font>
      <sz val="28"/>
      <name val="Century Gothic"/>
      <family val="2"/>
    </font>
    <font>
      <b/>
      <sz val="48"/>
      <name val="Century Gothic"/>
      <family val="2"/>
    </font>
    <font>
      <sz val="11"/>
      <name val="Arial Unicode MS"/>
    </font>
    <font>
      <b/>
      <sz val="40"/>
      <color rgb="FFCC0066"/>
      <name val="Century Gothic"/>
      <family val="2"/>
    </font>
    <font>
      <b/>
      <sz val="26"/>
      <name val="Century Gothic"/>
      <family val="2"/>
    </font>
    <font>
      <b/>
      <sz val="32"/>
      <name val="Century Gothic"/>
      <family val="2"/>
    </font>
    <font>
      <b/>
      <i/>
      <sz val="22"/>
      <name val="Century Gothic"/>
      <family val="2"/>
    </font>
    <font>
      <b/>
      <i/>
      <sz val="36"/>
      <name val="Century Gothic"/>
      <family val="2"/>
    </font>
    <font>
      <b/>
      <sz val="36"/>
      <color rgb="FFFF0000"/>
      <name val="Century Gothic"/>
      <family val="2"/>
    </font>
    <font>
      <sz val="30"/>
      <color rgb="FFFF0000"/>
      <name val="Century Gothic"/>
      <family val="2"/>
    </font>
    <font>
      <b/>
      <sz val="18"/>
      <name val="Century Gothic"/>
      <family val="2"/>
    </font>
    <font>
      <sz val="72"/>
      <name val="Century Gothic"/>
      <family val="2"/>
    </font>
    <font>
      <b/>
      <sz val="32"/>
      <color rgb="FF009A46"/>
      <name val="Century Gothic"/>
      <family val="2"/>
    </font>
    <font>
      <b/>
      <sz val="72"/>
      <name val="Century Gothic"/>
      <family val="2"/>
    </font>
    <font>
      <sz val="22"/>
      <name val="Century Gothic"/>
      <family val="2"/>
    </font>
    <font>
      <b/>
      <sz val="22"/>
      <name val="Century Gothic"/>
      <family val="2"/>
    </font>
    <font>
      <b/>
      <i/>
      <sz val="24"/>
      <name val="Century Gothic"/>
      <family val="2"/>
    </font>
    <font>
      <b/>
      <sz val="36"/>
      <color rgb="FFCC0066"/>
      <name val="Century Gothic"/>
      <family val="2"/>
    </font>
    <font>
      <b/>
      <sz val="28"/>
      <name val="Century Gothic"/>
      <family val="2"/>
    </font>
    <font>
      <b/>
      <sz val="26"/>
      <color rgb="FF009A46"/>
      <name val="Century Gothic"/>
      <family val="2"/>
    </font>
    <font>
      <b/>
      <sz val="28"/>
      <color rgb="FFFF0000"/>
      <name val="Century Gothic"/>
      <family val="2"/>
    </font>
    <font>
      <sz val="48"/>
      <name val="Century Gothic"/>
      <family val="2"/>
    </font>
    <font>
      <sz val="14"/>
      <name val="Century Gothic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9EC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43" fontId="14" fillId="0" borderId="0" applyFont="0" applyFill="0" applyBorder="0" applyAlignment="0" applyProtection="0"/>
    <xf numFmtId="0" fontId="35" fillId="0" borderId="0"/>
  </cellStyleXfs>
  <cellXfs count="189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3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/>
    <xf numFmtId="0" fontId="11" fillId="0" borderId="0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0" xfId="1" applyFill="1"/>
    <xf numFmtId="14" fontId="1" fillId="0" borderId="0" xfId="1" applyNumberFormat="1" applyFill="1"/>
    <xf numFmtId="0" fontId="6" fillId="0" borderId="1" xfId="0" applyFont="1" applyFill="1" applyBorder="1"/>
    <xf numFmtId="0" fontId="6" fillId="0" borderId="1" xfId="0" applyFont="1" applyFill="1" applyBorder="1" applyAlignment="1">
      <alignment shrinkToFit="1"/>
    </xf>
    <xf numFmtId="0" fontId="4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shrinkToFit="1"/>
    </xf>
    <xf numFmtId="0" fontId="5" fillId="0" borderId="0" xfId="0" applyFont="1" applyBorder="1"/>
    <xf numFmtId="0" fontId="6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5" fillId="0" borderId="0" xfId="0" applyFont="1" applyFill="1"/>
    <xf numFmtId="0" fontId="4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5" fillId="2" borderId="0" xfId="0" applyFont="1" applyFill="1" applyAlignment="1">
      <alignment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vertical="center" shrinkToFit="1"/>
    </xf>
    <xf numFmtId="2" fontId="23" fillId="0" borderId="20" xfId="0" applyNumberFormat="1" applyFont="1" applyFill="1" applyBorder="1" applyAlignment="1">
      <alignment vertical="center" shrinkToFit="1"/>
    </xf>
    <xf numFmtId="0" fontId="2" fillId="0" borderId="19" xfId="0" applyFont="1" applyFill="1" applyBorder="1" applyAlignment="1">
      <alignment vertical="center" shrinkToFit="1"/>
    </xf>
    <xf numFmtId="2" fontId="23" fillId="0" borderId="19" xfId="0" applyNumberFormat="1" applyFont="1" applyFill="1" applyBorder="1" applyAlignment="1">
      <alignment vertical="center" shrinkToFit="1"/>
    </xf>
    <xf numFmtId="0" fontId="2" fillId="0" borderId="16" xfId="0" applyFont="1" applyFill="1" applyBorder="1" applyAlignment="1">
      <alignment vertical="center" shrinkToFit="1"/>
    </xf>
    <xf numFmtId="2" fontId="23" fillId="0" borderId="16" xfId="0" applyNumberFormat="1" applyFont="1" applyFill="1" applyBorder="1" applyAlignment="1">
      <alignment vertical="center" shrinkToFit="1"/>
    </xf>
    <xf numFmtId="0" fontId="2" fillId="0" borderId="18" xfId="0" applyFont="1" applyFill="1" applyBorder="1" applyAlignment="1">
      <alignment vertical="center" shrinkToFit="1"/>
    </xf>
    <xf numFmtId="0" fontId="23" fillId="0" borderId="18" xfId="0" applyFont="1" applyFill="1" applyBorder="1" applyAlignment="1">
      <alignment vertical="center" shrinkToFit="1"/>
    </xf>
    <xf numFmtId="0" fontId="23" fillId="0" borderId="19" xfId="0" applyFont="1" applyFill="1" applyBorder="1" applyAlignment="1">
      <alignment vertical="center" shrinkToFit="1"/>
    </xf>
    <xf numFmtId="0" fontId="23" fillId="0" borderId="16" xfId="0" applyFont="1" applyFill="1" applyBorder="1" applyAlignment="1">
      <alignment vertical="center" shrinkToFit="1"/>
    </xf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Alignment="1"/>
    <xf numFmtId="1" fontId="12" fillId="0" borderId="20" xfId="2" applyNumberFormat="1" applyFont="1" applyFill="1" applyBorder="1" applyAlignment="1">
      <alignment horizontal="center" vertical="center" shrinkToFit="1"/>
    </xf>
    <xf numFmtId="0" fontId="24" fillId="0" borderId="15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14" fontId="8" fillId="0" borderId="12" xfId="0" applyNumberFormat="1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vertical="center"/>
    </xf>
    <xf numFmtId="0" fontId="6" fillId="0" borderId="10" xfId="0" applyFont="1" applyFill="1" applyBorder="1"/>
    <xf numFmtId="0" fontId="12" fillId="0" borderId="0" xfId="0" applyFont="1" applyAlignment="1"/>
    <xf numFmtId="0" fontId="6" fillId="0" borderId="21" xfId="0" applyFont="1" applyFill="1" applyBorder="1"/>
    <xf numFmtId="14" fontId="8" fillId="0" borderId="0" xfId="0" applyNumberFormat="1" applyFont="1" applyFill="1" applyBorder="1" applyAlignment="1">
      <alignment horizontal="center" vertical="center" textRotation="90" wrapText="1"/>
    </xf>
    <xf numFmtId="0" fontId="27" fillId="0" borderId="0" xfId="0" applyFont="1" applyAlignment="1">
      <alignment vertical="center"/>
    </xf>
    <xf numFmtId="0" fontId="7" fillId="0" borderId="0" xfId="0" applyFont="1" applyFill="1" applyProtection="1">
      <protection locked="0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15" fillId="0" borderId="0" xfId="0" applyFont="1" applyFill="1" applyAlignment="1">
      <alignment horizontal="center" vertical="center"/>
    </xf>
    <xf numFmtId="0" fontId="28" fillId="4" borderId="2" xfId="0" applyFont="1" applyFill="1" applyBorder="1" applyAlignment="1">
      <alignment horizontal="center" vertical="center" shrinkToFit="1"/>
    </xf>
    <xf numFmtId="0" fontId="28" fillId="4" borderId="1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/>
    </xf>
    <xf numFmtId="0" fontId="29" fillId="2" borderId="0" xfId="0" applyFont="1" applyFill="1" applyAlignment="1">
      <alignment horizontal="right" vertical="center"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0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9" fillId="5" borderId="5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33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7" fillId="0" borderId="0" xfId="0" applyFont="1" applyFill="1" applyProtection="1"/>
    <xf numFmtId="0" fontId="33" fillId="0" borderId="0" xfId="0" applyFont="1" applyFill="1" applyProtection="1"/>
    <xf numFmtId="0" fontId="6" fillId="0" borderId="0" xfId="0" applyFont="1" applyFill="1" applyProtection="1"/>
    <xf numFmtId="0" fontId="2" fillId="0" borderId="0" xfId="0" applyFont="1" applyFill="1" applyProtection="1"/>
    <xf numFmtId="0" fontId="4" fillId="6" borderId="22" xfId="0" applyFont="1" applyFill="1" applyBorder="1" applyAlignment="1" applyProtection="1">
      <alignment horizontal="center" vertical="center"/>
    </xf>
    <xf numFmtId="0" fontId="30" fillId="0" borderId="22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center" vertical="center"/>
    </xf>
    <xf numFmtId="0" fontId="33" fillId="0" borderId="0" xfId="0" applyFont="1" applyFill="1" applyBorder="1" applyProtection="1"/>
    <xf numFmtId="0" fontId="13" fillId="0" borderId="0" xfId="0" applyFont="1" applyBorder="1" applyAlignment="1" applyProtection="1">
      <alignment horizontal="center" vertical="center"/>
    </xf>
    <xf numFmtId="0" fontId="30" fillId="0" borderId="22" xfId="0" applyFont="1" applyFill="1" applyBorder="1" applyAlignment="1" applyProtection="1">
      <alignment horizontal="left"/>
    </xf>
    <xf numFmtId="0" fontId="9" fillId="0" borderId="0" xfId="0" applyFont="1" applyProtection="1"/>
    <xf numFmtId="0" fontId="5" fillId="0" borderId="0" xfId="0" applyFont="1" applyProtection="1"/>
    <xf numFmtId="0" fontId="2" fillId="0" borderId="0" xfId="0" applyFont="1" applyAlignment="1" applyProtection="1"/>
    <xf numFmtId="0" fontId="2" fillId="0" borderId="0" xfId="0" applyFont="1" applyFill="1" applyAlignment="1" applyProtection="1">
      <alignment horizontal="center" vertical="center"/>
    </xf>
    <xf numFmtId="0" fontId="10" fillId="0" borderId="0" xfId="0" applyFont="1" applyFill="1" applyProtection="1"/>
    <xf numFmtId="0" fontId="12" fillId="0" borderId="0" xfId="0" applyFont="1" applyAlignment="1" applyProtection="1"/>
    <xf numFmtId="0" fontId="5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" fillId="0" borderId="0" xfId="1" applyFont="1" applyFill="1"/>
    <xf numFmtId="0" fontId="34" fillId="0" borderId="0" xfId="0" applyFont="1" applyAlignment="1">
      <alignment horizontal="right" wrapText="1"/>
    </xf>
    <xf numFmtId="0" fontId="11" fillId="0" borderId="0" xfId="0" applyFont="1" applyBorder="1" applyAlignment="1">
      <alignment horizontal="left" vertical="top"/>
    </xf>
    <xf numFmtId="0" fontId="9" fillId="0" borderId="0" xfId="0" applyFont="1" applyBorder="1" applyAlignment="1">
      <alignment vertical="center"/>
    </xf>
    <xf numFmtId="0" fontId="7" fillId="0" borderId="0" xfId="0" applyFont="1" applyFill="1" applyAlignment="1">
      <alignment shrinkToFit="1"/>
    </xf>
    <xf numFmtId="0" fontId="6" fillId="0" borderId="0" xfId="0" applyFont="1" applyFill="1" applyAlignment="1">
      <alignment shrinkToFit="1"/>
    </xf>
    <xf numFmtId="0" fontId="6" fillId="0" borderId="10" xfId="0" applyFont="1" applyFill="1" applyBorder="1" applyAlignment="1">
      <alignment shrinkToFit="1"/>
    </xf>
    <xf numFmtId="0" fontId="11" fillId="0" borderId="0" xfId="0" applyFont="1" applyBorder="1" applyAlignment="1">
      <alignment vertical="center" shrinkToFit="1"/>
    </xf>
    <xf numFmtId="0" fontId="24" fillId="0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0" fillId="0" borderId="0" xfId="0" applyFont="1" applyFill="1" applyAlignment="1">
      <alignment shrinkToFit="1"/>
    </xf>
    <xf numFmtId="0" fontId="34" fillId="0" borderId="0" xfId="0" applyFont="1" applyAlignment="1">
      <alignment horizontal="left" wrapText="1"/>
    </xf>
    <xf numFmtId="0" fontId="28" fillId="0" borderId="10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textRotation="90" wrapText="1"/>
    </xf>
    <xf numFmtId="0" fontId="32" fillId="0" borderId="10" xfId="0" applyFont="1" applyFill="1" applyBorder="1" applyAlignment="1">
      <alignment horizontal="center" vertical="center" textRotation="90" wrapText="1"/>
    </xf>
    <xf numFmtId="0" fontId="32" fillId="0" borderId="14" xfId="0" applyFont="1" applyFill="1" applyBorder="1" applyAlignment="1">
      <alignment horizontal="center" vertical="center" textRotation="90" wrapText="1"/>
    </xf>
    <xf numFmtId="14" fontId="21" fillId="0" borderId="11" xfId="0" applyNumberFormat="1" applyFont="1" applyFill="1" applyBorder="1" applyAlignment="1">
      <alignment horizontal="center" vertical="center" textRotation="90" wrapText="1"/>
    </xf>
    <xf numFmtId="14" fontId="21" fillId="0" borderId="12" xfId="0" applyNumberFormat="1" applyFont="1" applyFill="1" applyBorder="1" applyAlignment="1">
      <alignment horizontal="center" vertical="center" textRotation="90" wrapText="1"/>
    </xf>
    <xf numFmtId="14" fontId="21" fillId="0" borderId="13" xfId="0" applyNumberFormat="1" applyFont="1" applyFill="1" applyBorder="1" applyAlignment="1">
      <alignment horizontal="center" vertical="center" textRotation="90" wrapText="1"/>
    </xf>
    <xf numFmtId="0" fontId="30" fillId="0" borderId="9" xfId="0" applyFont="1" applyFill="1" applyBorder="1" applyAlignment="1">
      <alignment horizontal="center" vertical="center" textRotation="90" wrapText="1"/>
    </xf>
    <xf numFmtId="0" fontId="30" fillId="0" borderId="10" xfId="0" applyFont="1" applyFill="1" applyBorder="1" applyAlignment="1">
      <alignment horizontal="center" vertical="center" textRotation="90" wrapText="1"/>
    </xf>
    <xf numFmtId="0" fontId="30" fillId="0" borderId="14" xfId="0" applyFont="1" applyFill="1" applyBorder="1" applyAlignment="1">
      <alignment horizontal="center" vertical="center" textRotation="90" wrapText="1"/>
    </xf>
    <xf numFmtId="14" fontId="8" fillId="0" borderId="11" xfId="0" applyNumberFormat="1" applyFont="1" applyFill="1" applyBorder="1" applyAlignment="1">
      <alignment horizontal="center" vertical="center" textRotation="90" wrapText="1"/>
    </xf>
    <xf numFmtId="14" fontId="8" fillId="0" borderId="12" xfId="0" applyNumberFormat="1" applyFont="1" applyFill="1" applyBorder="1" applyAlignment="1">
      <alignment horizontal="center" vertical="center" textRotation="90" wrapText="1"/>
    </xf>
    <xf numFmtId="14" fontId="8" fillId="0" borderId="13" xfId="0" applyNumberFormat="1" applyFont="1" applyFill="1" applyBorder="1" applyAlignment="1">
      <alignment horizontal="center" vertical="center" textRotation="90" wrapText="1"/>
    </xf>
    <xf numFmtId="0" fontId="16" fillId="0" borderId="6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0" fillId="0" borderId="9" xfId="0" applyFont="1" applyFill="1" applyBorder="1" applyAlignment="1">
      <alignment horizontal="center" vertical="center" textRotation="90" wrapText="1"/>
    </xf>
    <xf numFmtId="0" fontId="20" fillId="0" borderId="10" xfId="0" applyFont="1" applyFill="1" applyBorder="1" applyAlignment="1">
      <alignment horizontal="center" vertical="center" textRotation="90" wrapText="1"/>
    </xf>
    <xf numFmtId="0" fontId="20" fillId="0" borderId="14" xfId="0" applyFont="1" applyFill="1" applyBorder="1" applyAlignment="1">
      <alignment horizontal="center" vertical="center" textRotation="90" wrapText="1"/>
    </xf>
    <xf numFmtId="0" fontId="13" fillId="0" borderId="0" xfId="0" applyFont="1" applyAlignment="1" applyProtection="1">
      <alignment horizontal="center" vertical="center"/>
    </xf>
    <xf numFmtId="0" fontId="33" fillId="0" borderId="0" xfId="0" applyFont="1" applyFill="1" applyAlignment="1" applyProtection="1">
      <alignment horizontal="center" vertical="center"/>
    </xf>
  </cellXfs>
  <cellStyles count="4">
    <cellStyle name="Komma" xfId="2" builtinId="3"/>
    <cellStyle name="Standard" xfId="0" builtinId="0"/>
    <cellStyle name="Standard 2" xfId="1" xr:uid="{00000000-0005-0000-0000-000002000000}"/>
    <cellStyle name="Standard 3" xfId="3" xr:uid="{00000000-0005-0000-0000-000030000000}"/>
  </cellStyles>
  <dxfs count="336"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FFF9EC"/>
      <color rgb="FF009A4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80963</xdr:colOff>
      <xdr:row>0</xdr:row>
      <xdr:rowOff>161924</xdr:rowOff>
    </xdr:from>
    <xdr:to>
      <xdr:col>2</xdr:col>
      <xdr:colOff>2595563</xdr:colOff>
      <xdr:row>0</xdr:row>
      <xdr:rowOff>1185861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161924"/>
          <a:ext cx="2514600" cy="1023937"/>
        </a:xfrm>
        <a:prstGeom prst="rect">
          <a:avLst/>
        </a:prstGeom>
      </xdr:spPr>
    </xdr:pic>
    <xdr:clientData/>
  </xdr:twoCellAnchor>
  <xdr:twoCellAnchor>
    <xdr:from>
      <xdr:col>2</xdr:col>
      <xdr:colOff>285750</xdr:colOff>
      <xdr:row>1</xdr:row>
      <xdr:rowOff>147638</xdr:rowOff>
    </xdr:from>
    <xdr:to>
      <xdr:col>2</xdr:col>
      <xdr:colOff>2405062</xdr:colOff>
      <xdr:row>1</xdr:row>
      <xdr:rowOff>636607</xdr:rowOff>
    </xdr:to>
    <xdr:pic>
      <xdr:nvPicPr>
        <xdr:cNvPr id="8" name="Picture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14438" y="1409701"/>
          <a:ext cx="2119312" cy="488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4810127</xdr:colOff>
      <xdr:row>45</xdr:row>
      <xdr:rowOff>325808</xdr:rowOff>
    </xdr:from>
    <xdr:to>
      <xdr:col>9</xdr:col>
      <xdr:colOff>3833814</xdr:colOff>
      <xdr:row>50</xdr:row>
      <xdr:rowOff>233110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9736" y="27025574"/>
          <a:ext cx="5572125" cy="3002927"/>
        </a:xfrm>
        <a:prstGeom prst="rect">
          <a:avLst/>
        </a:prstGeom>
      </xdr:spPr>
    </xdr:pic>
    <xdr:clientData/>
  </xdr:twoCellAnchor>
  <xdr:twoCellAnchor editAs="oneCell">
    <xdr:from>
      <xdr:col>8</xdr:col>
      <xdr:colOff>5057991</xdr:colOff>
      <xdr:row>45</xdr:row>
      <xdr:rowOff>281300</xdr:rowOff>
    </xdr:from>
    <xdr:to>
      <xdr:col>9</xdr:col>
      <xdr:colOff>5614554</xdr:colOff>
      <xdr:row>50</xdr:row>
      <xdr:rowOff>188626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26038" y="26981066"/>
          <a:ext cx="5612173" cy="3002951"/>
        </a:xfrm>
        <a:prstGeom prst="rect">
          <a:avLst/>
        </a:prstGeom>
      </xdr:spPr>
    </xdr:pic>
    <xdr:clientData/>
  </xdr:twoCellAnchor>
  <xdr:twoCellAnchor editAs="oneCell">
    <xdr:from>
      <xdr:col>2</xdr:col>
      <xdr:colOff>5029200</xdr:colOff>
      <xdr:row>5</xdr:row>
      <xdr:rowOff>38101</xdr:rowOff>
    </xdr:from>
    <xdr:to>
      <xdr:col>2</xdr:col>
      <xdr:colOff>5875391</xdr:colOff>
      <xdr:row>7</xdr:row>
      <xdr:rowOff>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4B65D6D-8BF2-474E-B7AF-FA573E748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4114801"/>
          <a:ext cx="846191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4991100</xdr:colOff>
      <xdr:row>11</xdr:row>
      <xdr:rowOff>342901</xdr:rowOff>
    </xdr:from>
    <xdr:to>
      <xdr:col>2</xdr:col>
      <xdr:colOff>5837291</xdr:colOff>
      <xdr:row>13</xdr:row>
      <xdr:rowOff>304800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385DA149-499F-4A39-81AA-DB61EFDE4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7848601"/>
          <a:ext cx="846191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5029200</xdr:colOff>
      <xdr:row>16</xdr:row>
      <xdr:rowOff>152401</xdr:rowOff>
    </xdr:from>
    <xdr:to>
      <xdr:col>2</xdr:col>
      <xdr:colOff>5875391</xdr:colOff>
      <xdr:row>18</xdr:row>
      <xdr:rowOff>114300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66B7410A-F960-4F49-A770-F8B642AE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0515601"/>
          <a:ext cx="846191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5181600</xdr:colOff>
      <xdr:row>23</xdr:row>
      <xdr:rowOff>114301</xdr:rowOff>
    </xdr:from>
    <xdr:to>
      <xdr:col>2</xdr:col>
      <xdr:colOff>6027791</xdr:colOff>
      <xdr:row>25</xdr:row>
      <xdr:rowOff>76200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080E62D-8CE1-4385-BF1E-5225EA794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14478001"/>
          <a:ext cx="846191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5143500</xdr:colOff>
      <xdr:row>34</xdr:row>
      <xdr:rowOff>533401</xdr:rowOff>
    </xdr:from>
    <xdr:to>
      <xdr:col>2</xdr:col>
      <xdr:colOff>5989691</xdr:colOff>
      <xdr:row>36</xdr:row>
      <xdr:rowOff>495300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3F1700DE-7B2E-4AC7-9278-C4C4C3F85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21183601"/>
          <a:ext cx="846191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5257800</xdr:colOff>
      <xdr:row>43</xdr:row>
      <xdr:rowOff>1</xdr:rowOff>
    </xdr:from>
    <xdr:to>
      <xdr:col>2</xdr:col>
      <xdr:colOff>6103991</xdr:colOff>
      <xdr:row>44</xdr:row>
      <xdr:rowOff>533400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B5864686-B1D4-4021-8E35-D1A3CD009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5793701"/>
          <a:ext cx="846191" cy="11048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17317</xdr:colOff>
      <xdr:row>0</xdr:row>
      <xdr:rowOff>122369</xdr:rowOff>
    </xdr:from>
    <xdr:to>
      <xdr:col>0</xdr:col>
      <xdr:colOff>3047998</xdr:colOff>
      <xdr:row>1</xdr:row>
      <xdr:rowOff>674273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7" y="122369"/>
          <a:ext cx="3030681" cy="1331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155862</xdr:colOff>
      <xdr:row>1</xdr:row>
      <xdr:rowOff>191641</xdr:rowOff>
    </xdr:from>
    <xdr:to>
      <xdr:col>1</xdr:col>
      <xdr:colOff>2753588</xdr:colOff>
      <xdr:row>1</xdr:row>
      <xdr:rowOff>1522863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676550"/>
          <a:ext cx="3030681" cy="1331222"/>
        </a:xfrm>
        <a:prstGeom prst="rect">
          <a:avLst/>
        </a:prstGeom>
      </xdr:spPr>
    </xdr:pic>
    <xdr:clientData/>
  </xdr:twoCellAnchor>
  <xdr:twoCellAnchor>
    <xdr:from>
      <xdr:col>3</xdr:col>
      <xdr:colOff>4346864</xdr:colOff>
      <xdr:row>46</xdr:row>
      <xdr:rowOff>150640</xdr:rowOff>
    </xdr:from>
    <xdr:to>
      <xdr:col>3</xdr:col>
      <xdr:colOff>6880370</xdr:colOff>
      <xdr:row>46</xdr:row>
      <xdr:rowOff>650732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503728" y="26837958"/>
          <a:ext cx="2533506" cy="500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34636</xdr:colOff>
      <xdr:row>36</xdr:row>
      <xdr:rowOff>103909</xdr:rowOff>
    </xdr:from>
    <xdr:ext cx="5562600" cy="2993402"/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91" y="21665045"/>
          <a:ext cx="5562600" cy="2993402"/>
        </a:xfrm>
        <a:prstGeom prst="rect">
          <a:avLst/>
        </a:prstGeom>
      </xdr:spPr>
    </xdr:pic>
    <xdr:clientData/>
  </xdr:oneCellAnchor>
  <xdr:oneCellAnchor>
    <xdr:from>
      <xdr:col>3</xdr:col>
      <xdr:colOff>1266397</xdr:colOff>
      <xdr:row>36</xdr:row>
      <xdr:rowOff>124342</xdr:rowOff>
    </xdr:from>
    <xdr:ext cx="5614554" cy="3017239"/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3261" y="21685478"/>
          <a:ext cx="5614554" cy="301723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view="pageBreakPreview" zoomScale="25" zoomScaleNormal="25" zoomScaleSheetLayoutView="25" workbookViewId="0">
      <selection activeCell="N47" sqref="N47"/>
    </sheetView>
  </sheetViews>
  <sheetFormatPr baseColWidth="10" defaultColWidth="11" defaultRowHeight="45.75"/>
  <cols>
    <col min="1" max="1" width="6.625" style="1" customWidth="1"/>
    <col min="2" max="2" width="5.625" style="13" customWidth="1"/>
    <col min="3" max="3" width="80.625" style="14" customWidth="1"/>
    <col min="4" max="4" width="5.625" style="14" customWidth="1"/>
    <col min="5" max="5" width="80.625" style="14" customWidth="1"/>
    <col min="6" max="6" width="5.625" style="14" customWidth="1"/>
    <col min="7" max="7" width="80.625" style="14" customWidth="1"/>
    <col min="8" max="8" width="5.625" style="14" customWidth="1"/>
    <col min="9" max="9" width="80.625" style="14" hidden="1" customWidth="1"/>
    <col min="10" max="10" width="80.625" style="14" customWidth="1"/>
    <col min="11" max="11" width="5.5" style="24" customWidth="1"/>
    <col min="12" max="12" width="80.625" style="14" customWidth="1"/>
    <col min="13" max="13" width="5.625" style="14" customWidth="1"/>
    <col min="14" max="14" width="82.125" style="27" customWidth="1"/>
    <col min="15" max="15" width="90.625" style="12" hidden="1" customWidth="1"/>
    <col min="16" max="16" width="19.875" style="12" hidden="1" customWidth="1"/>
    <col min="17" max="17" width="17.125" style="12" hidden="1" customWidth="1"/>
    <col min="18" max="18" width="15.625" style="12" hidden="1" customWidth="1"/>
    <col min="19" max="19" width="18.875" style="12" hidden="1" customWidth="1"/>
    <col min="20" max="20" width="30" style="12" hidden="1" customWidth="1"/>
    <col min="21" max="29" width="11" style="12"/>
    <col min="30" max="30" width="0" style="12" hidden="1" customWidth="1"/>
    <col min="31" max="16384" width="11" style="12"/>
  </cols>
  <sheetData>
    <row r="1" spans="1:20" s="4" customFormat="1" ht="99" customHeight="1">
      <c r="A1" s="1"/>
      <c r="B1" s="2"/>
      <c r="D1" s="97"/>
      <c r="E1" s="97" t="s">
        <v>315</v>
      </c>
      <c r="F1" s="93"/>
      <c r="G1" s="94"/>
      <c r="H1" s="94"/>
      <c r="J1" s="97" t="s">
        <v>314</v>
      </c>
      <c r="K1" s="97"/>
      <c r="L1" s="97"/>
      <c r="M1" s="129"/>
      <c r="N1" s="97"/>
      <c r="O1" s="30"/>
      <c r="P1" s="4" t="s">
        <v>279</v>
      </c>
      <c r="Q1" s="4" t="s">
        <v>280</v>
      </c>
      <c r="R1" s="4" t="s">
        <v>281</v>
      </c>
      <c r="S1" s="4" t="s">
        <v>282</v>
      </c>
      <c r="T1" s="4" t="s">
        <v>334</v>
      </c>
    </row>
    <row r="2" spans="1:20" s="4" customFormat="1" ht="81" customHeight="1" thickBot="1">
      <c r="A2" s="1"/>
      <c r="B2" s="2"/>
      <c r="C2" s="162" t="str">
        <f>"Woche "&amp;WEEKNUM(Allergene!B2,21)&amp;" vom "&amp;TEXT(Allergene!B2,"TT.MM.JJJJ")&amp;" bis zum "&amp;TEXT(Allergene!C2,"TT.MM.JJJJ")</f>
        <v>Woche 38 vom 14.09.2026 bis zum 20.09.2026</v>
      </c>
      <c r="D2" s="162"/>
      <c r="E2" s="162"/>
      <c r="F2" s="162"/>
      <c r="G2" s="162"/>
      <c r="H2" s="92"/>
      <c r="I2" s="163" t="str">
        <f>C2</f>
        <v>Woche 38 vom 14.09.2026 bis zum 20.09.2026</v>
      </c>
      <c r="J2" s="163"/>
      <c r="K2" s="163"/>
      <c r="L2" s="163"/>
      <c r="M2" s="163"/>
      <c r="N2" s="97"/>
      <c r="O2" s="30"/>
      <c r="T2" s="85">
        <v>40</v>
      </c>
    </row>
    <row r="3" spans="1:20" s="5" customFormat="1" ht="51.75" customHeight="1" thickBot="1">
      <c r="A3" s="159" t="s">
        <v>277</v>
      </c>
      <c r="B3" s="160"/>
      <c r="C3" s="31" t="s">
        <v>2</v>
      </c>
      <c r="D3" s="104" t="s">
        <v>321</v>
      </c>
      <c r="E3" s="77" t="s">
        <v>3</v>
      </c>
      <c r="F3" s="105" t="s">
        <v>321</v>
      </c>
      <c r="G3" s="32" t="s">
        <v>278</v>
      </c>
      <c r="H3" s="106" t="s">
        <v>321</v>
      </c>
      <c r="I3" s="32" t="s">
        <v>339</v>
      </c>
      <c r="J3" s="32" t="s">
        <v>1</v>
      </c>
      <c r="K3" s="33"/>
      <c r="L3" s="32" t="s">
        <v>276</v>
      </c>
      <c r="M3" s="34"/>
      <c r="N3" s="35"/>
    </row>
    <row r="4" spans="1:20" s="6" customFormat="1" ht="45" customHeight="1">
      <c r="A4" s="153" t="s">
        <v>0</v>
      </c>
      <c r="B4" s="156" t="str">
        <f>Allergene!B2</f>
        <v>14.09.2026</v>
      </c>
      <c r="C4" s="36" t="str">
        <f ca="1">INDIRECT("Allergene!E"&amp;P4)</f>
        <v>Rindsuppe mit Gemüse (ACGL)</v>
      </c>
      <c r="D4" s="100"/>
      <c r="E4" s="36" t="str">
        <f ca="1">INDIRECT("Allergene!E"&amp;Q4)</f>
        <v>Legierte Grießsuppe  (ACG)</v>
      </c>
      <c r="F4" s="100"/>
      <c r="G4" s="36" t="str">
        <f t="shared" ref="G4:G6" ca="1" si="0">INDIRECT("Allergene!E"&amp;R4)</f>
        <v>Rindsuppe mit Gemüse (ACGL)</v>
      </c>
      <c r="H4" s="100"/>
      <c r="I4" s="36"/>
      <c r="J4" s="36" t="str">
        <f t="shared" ref="J4" ca="1" si="1">INDIRECT("Allergene!E"&amp;S4)</f>
        <v>Legierte Grießsuppe  (ACG)</v>
      </c>
      <c r="K4" s="37"/>
      <c r="L4" s="90" t="s">
        <v>284</v>
      </c>
      <c r="M4" s="142"/>
      <c r="N4" s="38"/>
      <c r="P4" s="6">
        <v>6</v>
      </c>
      <c r="Q4" s="6">
        <v>8</v>
      </c>
      <c r="R4" s="6">
        <v>6</v>
      </c>
      <c r="S4" s="6">
        <v>29</v>
      </c>
    </row>
    <row r="5" spans="1:20" s="6" customFormat="1" ht="45" customHeight="1">
      <c r="A5" s="154"/>
      <c r="B5" s="157"/>
      <c r="C5" s="39" t="str">
        <f ca="1">INDIRECT("Allergene!E"&amp;P5)</f>
        <v>Spaghetti Bolognese  (AGL)</v>
      </c>
      <c r="D5" s="101"/>
      <c r="E5" s="39" t="str">
        <f ca="1">INDIRECT("Allergene!E"&amp;Q5)</f>
        <v>Gemüsestrudel  (ACGL)</v>
      </c>
      <c r="F5" s="101"/>
      <c r="G5" s="39" t="str">
        <f t="shared" ca="1" si="0"/>
        <v>Mohnauflauf (ACG)</v>
      </c>
      <c r="H5" s="101"/>
      <c r="I5" s="39" t="str">
        <f ca="1">INDIRECT("Allergene!E"&amp;R5+4)</f>
        <v xml:space="preserve"> Nudelflan (ACFG)</v>
      </c>
      <c r="J5" s="20"/>
      <c r="K5" s="40"/>
      <c r="L5" s="91" t="s">
        <v>283</v>
      </c>
      <c r="M5" s="142"/>
      <c r="N5" s="38"/>
      <c r="P5" s="6">
        <v>10</v>
      </c>
      <c r="Q5" s="6">
        <v>14</v>
      </c>
      <c r="R5" s="6">
        <v>18</v>
      </c>
    </row>
    <row r="6" spans="1:20" s="6" customFormat="1" ht="45" customHeight="1" thickBot="1">
      <c r="A6" s="154"/>
      <c r="B6" s="157"/>
      <c r="C6" s="41" t="str">
        <f ca="1">INDIRECT("Allergene!E"&amp;P6)</f>
        <v xml:space="preserve"> mit</v>
      </c>
      <c r="D6" s="102"/>
      <c r="E6" s="41" t="str">
        <f ca="1">INDIRECT("Allergene!E"&amp;Q6)</f>
        <v xml:space="preserve"> mit</v>
      </c>
      <c r="F6" s="102"/>
      <c r="G6" s="41" t="str">
        <f t="shared" ca="1" si="0"/>
        <v xml:space="preserve"> mit</v>
      </c>
      <c r="H6" s="102"/>
      <c r="I6" s="41" t="str">
        <f ca="1">INDIRECT("Allergene!E"&amp;R6+4)</f>
        <v xml:space="preserve"> mit </v>
      </c>
      <c r="J6" s="39" t="str">
        <f ca="1">INDIRECT("Allergene!E"&amp;S6)</f>
        <v>Rindfleischsalat (CO)</v>
      </c>
      <c r="K6" s="37"/>
      <c r="L6" s="42" t="s">
        <v>286</v>
      </c>
      <c r="M6" s="99"/>
      <c r="N6" s="43"/>
      <c r="P6" s="6">
        <v>11</v>
      </c>
      <c r="Q6" s="6">
        <v>15</v>
      </c>
      <c r="R6" s="6">
        <v>19</v>
      </c>
      <c r="S6" s="6">
        <v>31</v>
      </c>
    </row>
    <row r="7" spans="1:20" s="6" customFormat="1" ht="45" customHeight="1">
      <c r="A7" s="154"/>
      <c r="B7" s="157"/>
      <c r="C7" s="41" t="str">
        <f ca="1">INDIRECT("Allergene!E"&amp;P7)</f>
        <v xml:space="preserve">Parmesan </v>
      </c>
      <c r="D7" s="102"/>
      <c r="E7" s="41" t="str">
        <f ca="1">INDIRECT("Allergene!E"&amp;Q7)</f>
        <v>Knoblauchsauce (AFGL)</v>
      </c>
      <c r="F7" s="102"/>
      <c r="G7" s="41" t="str">
        <f t="shared" ref="G7:G8" ca="1" si="2">INDIRECT("Allergene!E"&amp;R7)</f>
        <v xml:space="preserve"> Zwetschkensauce</v>
      </c>
      <c r="H7" s="102"/>
      <c r="I7" s="41" t="str">
        <f ca="1">INDIRECT("Allergene!E"&amp;R7+4)</f>
        <v xml:space="preserve"> passierter Bolognesesauce  (GL)</v>
      </c>
      <c r="J7" s="41" t="str">
        <f ca="1">INDIRECT("Allergene!E"&amp;S7)</f>
        <v xml:space="preserve"> Brot (A)</v>
      </c>
      <c r="K7" s="43"/>
      <c r="L7" s="21"/>
      <c r="M7" s="136"/>
      <c r="N7" s="23"/>
      <c r="P7" s="6">
        <v>12</v>
      </c>
      <c r="Q7" s="6">
        <v>16</v>
      </c>
      <c r="R7" s="6">
        <v>20</v>
      </c>
      <c r="S7" s="6">
        <v>32</v>
      </c>
    </row>
    <row r="8" spans="1:20" s="6" customFormat="1" ht="45" customHeight="1" thickBot="1">
      <c r="A8" s="154"/>
      <c r="B8" s="157"/>
      <c r="C8" s="41" t="str">
        <f ca="1">INDIRECT("Allergene!E"&amp;P8)</f>
        <v xml:space="preserve"> Königskuchen (ACGHO)</v>
      </c>
      <c r="D8" s="102"/>
      <c r="E8" s="41" t="str">
        <f ca="1">INDIRECT("Allergene!E"&amp;Q8)</f>
        <v xml:space="preserve"> Königskuchen (ACGHO)</v>
      </c>
      <c r="F8" s="102"/>
      <c r="G8" s="41" t="str">
        <f t="shared" ca="1" si="2"/>
        <v xml:space="preserve"> Königskuchen (ACGHO)</v>
      </c>
      <c r="H8" s="102"/>
      <c r="I8" s="41"/>
      <c r="J8" s="20"/>
      <c r="K8" s="23"/>
      <c r="L8" s="20"/>
      <c r="M8" s="81"/>
      <c r="N8" s="25"/>
      <c r="P8" s="6">
        <v>26</v>
      </c>
      <c r="Q8" s="6">
        <v>26</v>
      </c>
      <c r="R8" s="6">
        <v>26</v>
      </c>
    </row>
    <row r="9" spans="1:20" s="6" customFormat="1" ht="45" customHeight="1" thickBot="1">
      <c r="A9" s="155"/>
      <c r="B9" s="158"/>
      <c r="C9" s="45" t="str">
        <f ca="1">INDIRECT("Allergene!AA"&amp;P9)</f>
        <v xml:space="preserve">1606 Kcal / 84 g Fett / 58 g Proteine / 148 g KH / 12,3 BE </v>
      </c>
      <c r="D9" s="103"/>
      <c r="E9" s="45" t="str">
        <f ca="1">INDIRECT("Allergene!AA"&amp;Q9)</f>
        <v xml:space="preserve">1342 Kcal / 74 g Fett / 30 g Proteine / 133 g KH / 11 BE </v>
      </c>
      <c r="F9" s="103"/>
      <c r="G9" s="45" t="str">
        <f ca="1">INDIRECT("Allergene!AA"&amp;R9)</f>
        <v xml:space="preserve">1478 Kcal / 80 g Fett / 39 g Proteine / 142 g KH / 11,8 BE </v>
      </c>
      <c r="H9" s="103"/>
      <c r="I9" s="44" t="str">
        <f ca="1">INDIRECT("Allergene!AA"&amp;R9+4)</f>
        <v xml:space="preserve">519 Kcal / 32 g Fett / 25 g Proteine / 31 g KH / 2,6 BE </v>
      </c>
      <c r="J9" s="45" t="str">
        <f ca="1">INDIRECT("Allergene!AA"&amp;S9)</f>
        <v xml:space="preserve">604 Kcal / 32 g Fett / 41 g Proteine / 36 g KH / 3 BE </v>
      </c>
      <c r="K9" s="23"/>
      <c r="L9" s="90" t="s">
        <v>285</v>
      </c>
      <c r="M9" s="142"/>
      <c r="N9" s="38"/>
      <c r="P9" s="6">
        <v>9</v>
      </c>
      <c r="Q9" s="6">
        <v>13</v>
      </c>
      <c r="R9" s="6">
        <v>17</v>
      </c>
      <c r="S9" s="6">
        <v>30</v>
      </c>
    </row>
    <row r="10" spans="1:20" s="6" customFormat="1" ht="45" customHeight="1">
      <c r="A10" s="153" t="s">
        <v>11</v>
      </c>
      <c r="B10" s="156">
        <f>B4+1</f>
        <v>46280</v>
      </c>
      <c r="C10" s="36" t="str">
        <f ca="1">INDIRECT("Allergene!E"&amp;P10)</f>
        <v>Rindsuppe mit Gemüsestreifen (ACGL)</v>
      </c>
      <c r="D10" s="100"/>
      <c r="E10" s="36" t="str">
        <f ca="1">INDIRECT("Allergene!E"&amp;Q10)</f>
        <v>Zucchinicremesuppe (GL)</v>
      </c>
      <c r="F10" s="100"/>
      <c r="G10" s="36" t="str">
        <f t="shared" ref="G10:G14" ca="1" si="3">INDIRECT("Allergene!E"&amp;R10)</f>
        <v>Rindsuppe mit Gemüsestreifen (ACGL)</v>
      </c>
      <c r="H10" s="100"/>
      <c r="I10" s="36"/>
      <c r="J10" s="36" t="str">
        <f t="shared" ref="J10" ca="1" si="4">INDIRECT("Allergene!E"&amp;S10)</f>
        <v>Zucchinicremesuppe (GL)</v>
      </c>
      <c r="K10" s="37"/>
      <c r="L10" s="91" t="s">
        <v>287</v>
      </c>
      <c r="M10" s="142"/>
      <c r="N10" s="38"/>
      <c r="P10" s="6">
        <f>P4+$T$2</f>
        <v>46</v>
      </c>
      <c r="Q10" s="6">
        <f t="shared" ref="Q10:S10" si="5">Q4+$T$2</f>
        <v>48</v>
      </c>
      <c r="R10" s="6">
        <f t="shared" si="5"/>
        <v>46</v>
      </c>
      <c r="S10" s="6">
        <f t="shared" si="5"/>
        <v>69</v>
      </c>
    </row>
    <row r="11" spans="1:20" s="6" customFormat="1" ht="45" customHeight="1" thickBot="1">
      <c r="A11" s="154"/>
      <c r="B11" s="157"/>
      <c r="C11" s="39" t="str">
        <f ca="1">INDIRECT("Allergene!E"&amp;P11)</f>
        <v xml:space="preserve"> Rindfleisch Süß Sauer (AF)</v>
      </c>
      <c r="D11" s="101"/>
      <c r="E11" s="39" t="str">
        <f ca="1">INDIRECT("Allergene!E"&amp;Q11)</f>
        <v>Penne mit Tomatensauce  (ACO)</v>
      </c>
      <c r="F11" s="101"/>
      <c r="G11" s="39" t="str">
        <f t="shared" ca="1" si="3"/>
        <v xml:space="preserve"> Erdbeerauflauf (ACG)</v>
      </c>
      <c r="H11" s="101"/>
      <c r="I11" s="39" t="str">
        <f ca="1">INDIRECT("Allergene!E"&amp;R11+4)</f>
        <v xml:space="preserve"> Schinkenflan (ACG)</v>
      </c>
      <c r="J11" s="20"/>
      <c r="K11" s="40"/>
      <c r="L11" s="42" t="s">
        <v>288</v>
      </c>
      <c r="M11" s="99"/>
      <c r="N11" s="43"/>
      <c r="P11" s="6">
        <f t="shared" ref="P11:S11" si="6">P5+$T$2</f>
        <v>50</v>
      </c>
      <c r="Q11" s="6">
        <f t="shared" si="6"/>
        <v>54</v>
      </c>
      <c r="R11" s="6">
        <f t="shared" si="6"/>
        <v>58</v>
      </c>
      <c r="S11" s="6">
        <f t="shared" si="6"/>
        <v>40</v>
      </c>
    </row>
    <row r="12" spans="1:20" s="6" customFormat="1" ht="45" customHeight="1">
      <c r="A12" s="154"/>
      <c r="B12" s="157"/>
      <c r="C12" s="41" t="str">
        <f ca="1">INDIRECT("Allergene!E"&amp;P12)</f>
        <v xml:space="preserve"> mit</v>
      </c>
      <c r="D12" s="102"/>
      <c r="E12" s="41" t="str">
        <f ca="1">INDIRECT("Allergene!E"&amp;Q12)</f>
        <v xml:space="preserve">Parmesan </v>
      </c>
      <c r="F12" s="102"/>
      <c r="G12" s="41" t="str">
        <f t="shared" ca="1" si="3"/>
        <v/>
      </c>
      <c r="H12" s="102"/>
      <c r="I12" s="41" t="str">
        <f ca="1">INDIRECT("Allergene!E"&amp;R12+4)</f>
        <v xml:space="preserve"> Krensauce (AFGLO)</v>
      </c>
      <c r="J12" s="39" t="str">
        <f ca="1">INDIRECT("Allergene!E"&amp;S12)</f>
        <v>Hühnersuppentopf  (ACL)</v>
      </c>
      <c r="K12" s="37"/>
      <c r="L12" s="46"/>
      <c r="M12" s="143"/>
      <c r="N12" s="47"/>
      <c r="P12" s="6">
        <f t="shared" ref="P12:S12" si="7">P6+$T$2</f>
        <v>51</v>
      </c>
      <c r="Q12" s="6">
        <f t="shared" si="7"/>
        <v>55</v>
      </c>
      <c r="R12" s="6">
        <f t="shared" si="7"/>
        <v>59</v>
      </c>
      <c r="S12" s="6">
        <f t="shared" si="7"/>
        <v>71</v>
      </c>
    </row>
    <row r="13" spans="1:20" s="6" customFormat="1" ht="45" customHeight="1" thickBot="1">
      <c r="A13" s="154"/>
      <c r="B13" s="157"/>
      <c r="C13" s="41" t="str">
        <f ca="1">INDIRECT("Allergene!E"&amp;P13)</f>
        <v xml:space="preserve"> Reis  (G)</v>
      </c>
      <c r="D13" s="102"/>
      <c r="E13" s="41" t="str">
        <f ca="1">INDIRECT("Allergene!E"&amp;Q13)</f>
        <v xml:space="preserve"> Salat (MO)</v>
      </c>
      <c r="F13" s="102"/>
      <c r="G13" s="41" t="str">
        <f t="shared" ca="1" si="3"/>
        <v/>
      </c>
      <c r="H13" s="102"/>
      <c r="I13" s="41" t="str">
        <f ca="1">INDIRECT("Allergene!E"&amp;R13+4)</f>
        <v xml:space="preserve"> Erdäpfelpüree (G)</v>
      </c>
      <c r="J13" s="41" t="str">
        <f ca="1">INDIRECT("Allergene!E"&amp;S13)</f>
        <v/>
      </c>
      <c r="K13" s="43"/>
      <c r="L13" s="21"/>
      <c r="M13" s="136"/>
      <c r="N13" s="23"/>
      <c r="P13" s="6">
        <f t="shared" ref="P13:S13" si="8">P7+$T$2</f>
        <v>52</v>
      </c>
      <c r="Q13" s="6">
        <f t="shared" si="8"/>
        <v>56</v>
      </c>
      <c r="R13" s="6">
        <f t="shared" si="8"/>
        <v>60</v>
      </c>
      <c r="S13" s="6">
        <f t="shared" si="8"/>
        <v>72</v>
      </c>
    </row>
    <row r="14" spans="1:20" s="6" customFormat="1" ht="45" customHeight="1">
      <c r="A14" s="154"/>
      <c r="B14" s="157"/>
      <c r="C14" s="41" t="str">
        <f ca="1">INDIRECT("Allergene!E"&amp;P14)</f>
        <v xml:space="preserve">Obst </v>
      </c>
      <c r="D14" s="102"/>
      <c r="E14" s="41" t="str">
        <f ca="1">INDIRECT("Allergene!E"&amp;Q14)</f>
        <v xml:space="preserve">Obst </v>
      </c>
      <c r="F14" s="102"/>
      <c r="G14" s="41" t="str">
        <f t="shared" ca="1" si="3"/>
        <v xml:space="preserve">Obst </v>
      </c>
      <c r="H14" s="102"/>
      <c r="I14" s="41"/>
      <c r="J14" s="20"/>
      <c r="K14" s="23"/>
      <c r="L14" s="90" t="s">
        <v>289</v>
      </c>
      <c r="M14" s="142"/>
      <c r="N14" s="38"/>
      <c r="P14" s="6">
        <f t="shared" ref="P14:S14" si="9">P8+$T$2</f>
        <v>66</v>
      </c>
      <c r="Q14" s="6">
        <f t="shared" si="9"/>
        <v>66</v>
      </c>
      <c r="R14" s="6">
        <f t="shared" si="9"/>
        <v>66</v>
      </c>
      <c r="S14" s="6">
        <f t="shared" si="9"/>
        <v>40</v>
      </c>
    </row>
    <row r="15" spans="1:20" s="6" customFormat="1" ht="45" customHeight="1" thickBot="1">
      <c r="A15" s="155"/>
      <c r="B15" s="158"/>
      <c r="C15" s="45" t="str">
        <f ca="1">INDIRECT("Allergene!AA"&amp;P15)</f>
        <v xml:space="preserve">918 Kcal / 22 g Fett / 40 g Proteine / 137 g KH / 11,3 BE </v>
      </c>
      <c r="D15" s="103"/>
      <c r="E15" s="45" t="str">
        <f ca="1">INDIRECT("Allergene!AA"&amp;Q15)</f>
        <v xml:space="preserve">711 Kcal / 20 g Fett / 25 g Proteine / 104 g KH / 8,6 BE </v>
      </c>
      <c r="F15" s="103"/>
      <c r="G15" s="45" t="str">
        <f ca="1">INDIRECT("Allergene!AA"&amp;R15)</f>
        <v xml:space="preserve">622 Kcal / 18 g Fett / 26 g Proteine / 88 g KH / 7,2 BE </v>
      </c>
      <c r="H15" s="103"/>
      <c r="I15" s="44" t="str">
        <f ca="1">INDIRECT("Allergene!AA"&amp;R15+4)</f>
        <v xml:space="preserve">457 Kcal / 31 g Fett / 23 g Proteine / 21 g KH / 1,7 BE </v>
      </c>
      <c r="J15" s="45" t="str">
        <f ca="1">INDIRECT("Allergene!AA"&amp;S15)</f>
        <v xml:space="preserve">342 Kcal / 12 g Fett / 19 g Proteine / 37 g KH / 3,2 BE </v>
      </c>
      <c r="K15" s="23"/>
      <c r="L15" s="91" t="s">
        <v>290</v>
      </c>
      <c r="M15" s="142"/>
      <c r="N15" s="38"/>
      <c r="P15" s="6">
        <f t="shared" ref="P15:S15" si="10">P9+$T$2</f>
        <v>49</v>
      </c>
      <c r="Q15" s="6">
        <f t="shared" si="10"/>
        <v>53</v>
      </c>
      <c r="R15" s="6">
        <f t="shared" si="10"/>
        <v>57</v>
      </c>
      <c r="S15" s="6">
        <f t="shared" si="10"/>
        <v>70</v>
      </c>
    </row>
    <row r="16" spans="1:20" s="6" customFormat="1" ht="45" customHeight="1" thickBot="1">
      <c r="A16" s="153" t="s">
        <v>10</v>
      </c>
      <c r="B16" s="156">
        <f>B10+1</f>
        <v>46281</v>
      </c>
      <c r="C16" s="36" t="str">
        <f ca="1">INDIRECT("Allergene!E"&amp;P16)</f>
        <v>Schöberlsuppe (ACG)</v>
      </c>
      <c r="D16" s="100"/>
      <c r="E16" s="36" t="str">
        <f ca="1">INDIRECT("Allergene!E"&amp;Q16)</f>
        <v>Champignoncremesuppe  (GL)</v>
      </c>
      <c r="F16" s="100"/>
      <c r="G16" s="36" t="str">
        <f t="shared" ref="G16:G20" ca="1" si="11">INDIRECT("Allergene!E"&amp;R16)</f>
        <v>Schöberlsuppe (ACG)</v>
      </c>
      <c r="H16" s="100"/>
      <c r="I16" s="36"/>
      <c r="J16" s="36" t="str">
        <f t="shared" ref="J16" ca="1" si="12">INDIRECT("Allergene!E"&amp;S16)</f>
        <v>Champignoncremesuppe  (GL)</v>
      </c>
      <c r="K16" s="37"/>
      <c r="L16" s="42" t="s">
        <v>291</v>
      </c>
      <c r="M16" s="99"/>
      <c r="N16" s="43"/>
      <c r="P16" s="6">
        <f t="shared" ref="P16:S16" si="13">P10+$T$2</f>
        <v>86</v>
      </c>
      <c r="Q16" s="6">
        <f t="shared" si="13"/>
        <v>88</v>
      </c>
      <c r="R16" s="6">
        <f t="shared" si="13"/>
        <v>86</v>
      </c>
      <c r="S16" s="6">
        <f t="shared" si="13"/>
        <v>109</v>
      </c>
    </row>
    <row r="17" spans="1:22" s="6" customFormat="1" ht="45" customHeight="1">
      <c r="A17" s="154"/>
      <c r="B17" s="157"/>
      <c r="C17" s="39" t="str">
        <f ca="1">INDIRECT("Allergene!E"&amp;P17)</f>
        <v>Cevapcici</v>
      </c>
      <c r="D17" s="101"/>
      <c r="E17" s="39" t="str">
        <f ca="1">INDIRECT("Allergene!E"&amp;Q17)</f>
        <v>Gefüllter Kohlrabi (AGL)</v>
      </c>
      <c r="F17" s="101"/>
      <c r="G17" s="39" t="str">
        <f t="shared" ca="1" si="11"/>
        <v>Mohnnudeln  (ACG)</v>
      </c>
      <c r="H17" s="101"/>
      <c r="I17" s="39" t="str">
        <f ca="1">INDIRECT("Allergene!E"&amp;R17+4)</f>
        <v xml:space="preserve"> Pürierte Cevapcici (ACG)</v>
      </c>
      <c r="J17" s="20"/>
      <c r="K17" s="40"/>
      <c r="L17" s="46"/>
      <c r="M17" s="143"/>
      <c r="N17" s="47"/>
      <c r="P17" s="6">
        <f t="shared" ref="P17:S17" si="14">P11+$T$2</f>
        <v>90</v>
      </c>
      <c r="Q17" s="6">
        <f t="shared" si="14"/>
        <v>94</v>
      </c>
      <c r="R17" s="6">
        <f t="shared" si="14"/>
        <v>98</v>
      </c>
      <c r="S17" s="6">
        <f t="shared" si="14"/>
        <v>80</v>
      </c>
    </row>
    <row r="18" spans="1:22" s="6" customFormat="1" ht="45" customHeight="1" thickBot="1">
      <c r="A18" s="154"/>
      <c r="B18" s="157"/>
      <c r="C18" s="41" t="str">
        <f ca="1">INDIRECT("Allergene!E"&amp;P18)</f>
        <v xml:space="preserve">Bratkartoffeln </v>
      </c>
      <c r="D18" s="102"/>
      <c r="E18" s="41" t="str">
        <f ca="1">INDIRECT("Allergene!E"&amp;Q18)</f>
        <v xml:space="preserve"> mit</v>
      </c>
      <c r="F18" s="102"/>
      <c r="G18" s="41" t="str">
        <f t="shared" ca="1" si="11"/>
        <v xml:space="preserve"> mit</v>
      </c>
      <c r="H18" s="102"/>
      <c r="I18" s="41" t="str">
        <f ca="1">INDIRECT("Allergene!E"&amp;R18+4)</f>
        <v xml:space="preserve"> Erdäpfelpüree (G)</v>
      </c>
      <c r="J18" s="39" t="str">
        <f ca="1">INDIRECT("Allergene!E"&amp;S18)</f>
        <v xml:space="preserve"> Schweizer Wurstsalat (GM)</v>
      </c>
      <c r="K18" s="37"/>
      <c r="L18" s="21"/>
      <c r="M18" s="136"/>
      <c r="N18" s="23"/>
      <c r="P18" s="6">
        <f t="shared" ref="P18:S18" si="15">P12+$T$2</f>
        <v>91</v>
      </c>
      <c r="Q18" s="6">
        <f t="shared" si="15"/>
        <v>95</v>
      </c>
      <c r="R18" s="6">
        <f t="shared" si="15"/>
        <v>99</v>
      </c>
      <c r="S18" s="6">
        <f t="shared" si="15"/>
        <v>111</v>
      </c>
    </row>
    <row r="19" spans="1:22" s="6" customFormat="1" ht="45" customHeight="1">
      <c r="A19" s="154"/>
      <c r="B19" s="157"/>
      <c r="C19" s="41" t="str">
        <f ca="1">INDIRECT("Allergene!E"&amp;P19)</f>
        <v>Zwiebelsenf (GM)</v>
      </c>
      <c r="D19" s="102"/>
      <c r="E19" s="41" t="str">
        <f ca="1">INDIRECT("Allergene!E"&amp;Q19)</f>
        <v>Käsesauce (AFGL)</v>
      </c>
      <c r="F19" s="102"/>
      <c r="G19" s="41" t="str">
        <f t="shared" ca="1" si="11"/>
        <v xml:space="preserve">Apfelmus </v>
      </c>
      <c r="H19" s="102"/>
      <c r="I19" s="41" t="str">
        <f ca="1">INDIRECT("Allergene!E"&amp;R19+4)</f>
        <v xml:space="preserve"> Senf (M)</v>
      </c>
      <c r="J19" s="41" t="str">
        <f ca="1">INDIRECT("Allergene!E"&amp;S19)</f>
        <v>Brot (A)</v>
      </c>
      <c r="K19" s="43"/>
      <c r="L19" s="90" t="s">
        <v>292</v>
      </c>
      <c r="M19" s="142"/>
      <c r="N19" s="38"/>
      <c r="P19" s="6">
        <f t="shared" ref="P19:S19" si="16">P13+$T$2</f>
        <v>92</v>
      </c>
      <c r="Q19" s="6">
        <f t="shared" si="16"/>
        <v>96</v>
      </c>
      <c r="R19" s="6">
        <f t="shared" si="16"/>
        <v>100</v>
      </c>
      <c r="S19" s="6">
        <f t="shared" si="16"/>
        <v>112</v>
      </c>
    </row>
    <row r="20" spans="1:22" s="6" customFormat="1" ht="45" customHeight="1">
      <c r="A20" s="154"/>
      <c r="B20" s="157"/>
      <c r="C20" s="41" t="str">
        <f ca="1">INDIRECT("Allergene!E"&amp;P20)</f>
        <v xml:space="preserve"> Kuchen mit Marillen (G)</v>
      </c>
      <c r="D20" s="102"/>
      <c r="E20" s="41" t="str">
        <f ca="1">INDIRECT("Allergene!E"&amp;Q20)</f>
        <v xml:space="preserve"> Kuchen mit Marillen (G)</v>
      </c>
      <c r="F20" s="102"/>
      <c r="G20" s="41" t="str">
        <f t="shared" ca="1" si="11"/>
        <v xml:space="preserve"> Kuchen mit Marillen (G)</v>
      </c>
      <c r="H20" s="102"/>
      <c r="I20" s="41"/>
      <c r="J20" s="20"/>
      <c r="K20" s="23"/>
      <c r="L20" s="91" t="s">
        <v>293</v>
      </c>
      <c r="M20" s="142"/>
      <c r="N20" s="38"/>
      <c r="P20" s="6">
        <f t="shared" ref="P20:S20" si="17">P14+$T$2</f>
        <v>106</v>
      </c>
      <c r="Q20" s="6">
        <f t="shared" si="17"/>
        <v>106</v>
      </c>
      <c r="R20" s="6">
        <f t="shared" si="17"/>
        <v>106</v>
      </c>
      <c r="S20" s="6">
        <f t="shared" si="17"/>
        <v>80</v>
      </c>
    </row>
    <row r="21" spans="1:22" s="6" customFormat="1" ht="45" customHeight="1" thickBot="1">
      <c r="A21" s="155"/>
      <c r="B21" s="158"/>
      <c r="C21" s="45" t="str">
        <f ca="1">INDIRECT("Allergene!AA"&amp;P21)</f>
        <v xml:space="preserve">644 Kcal / 27 g Fett / 33 g Proteine / 62 g KH / 5,2 BE </v>
      </c>
      <c r="D21" s="103"/>
      <c r="E21" s="45" t="str">
        <f ca="1">INDIRECT("Allergene!AA"&amp;Q21)</f>
        <v xml:space="preserve">944 Kcal / 50 g Fett / 39 g Proteine / 79 g KH / 6,5 BE </v>
      </c>
      <c r="F21" s="103"/>
      <c r="G21" s="45" t="str">
        <f ca="1">INDIRECT("Allergene!AA"&amp;R21)</f>
        <v xml:space="preserve">776 Kcal / 27 g Fett / 22 g Proteine / 106 g KH / 8,8 BE </v>
      </c>
      <c r="H21" s="103"/>
      <c r="I21" s="44" t="str">
        <f ca="1">INDIRECT("Allergene!AA"&amp;R21+4)</f>
        <v xml:space="preserve">291 Kcal / 19 g Fett / 18 g Proteine / 11 g KH / 0,9 BE </v>
      </c>
      <c r="J21" s="45" t="str">
        <f ca="1">INDIRECT("Allergene!AA"&amp;S21)</f>
        <v xml:space="preserve">646 Kcal / 43 g Fett / 26 g Proteine / 35 g KH / 2,9 BE </v>
      </c>
      <c r="K21" s="23"/>
      <c r="L21" s="42" t="s">
        <v>294</v>
      </c>
      <c r="M21" s="99"/>
      <c r="N21" s="43"/>
      <c r="P21" s="6">
        <f t="shared" ref="P21:S21" si="18">P15+$T$2</f>
        <v>89</v>
      </c>
      <c r="Q21" s="6">
        <f t="shared" si="18"/>
        <v>93</v>
      </c>
      <c r="R21" s="6">
        <f t="shared" si="18"/>
        <v>97</v>
      </c>
      <c r="S21" s="6">
        <f t="shared" si="18"/>
        <v>110</v>
      </c>
    </row>
    <row r="22" spans="1:22" s="6" customFormat="1" ht="45" customHeight="1">
      <c r="A22" s="153" t="s">
        <v>12</v>
      </c>
      <c r="B22" s="156">
        <f>B16+1</f>
        <v>46282</v>
      </c>
      <c r="C22" s="36" t="str">
        <f ca="1">INDIRECT("Allergene!E"&amp;P22)</f>
        <v>Backerbsensuppe  (ACGL)</v>
      </c>
      <c r="D22" s="100"/>
      <c r="E22" s="36" t="str">
        <f ca="1">INDIRECT("Allergene!E"&amp;Q22)</f>
        <v>Karottencremesuppe (AGL)</v>
      </c>
      <c r="F22" s="100"/>
      <c r="G22" s="36" t="str">
        <f t="shared" ref="G22:G26" ca="1" si="19">INDIRECT("Allergene!E"&amp;R22)</f>
        <v>Backerbsensuppe  (ACGL)</v>
      </c>
      <c r="H22" s="100"/>
      <c r="I22" s="36"/>
      <c r="J22" s="36" t="str">
        <f t="shared" ref="J22" ca="1" si="20">INDIRECT("Allergene!E"&amp;S22)</f>
        <v>Karottencremesuppe (AGL)</v>
      </c>
      <c r="K22" s="37"/>
      <c r="L22" s="48"/>
      <c r="M22" s="144"/>
      <c r="N22" s="49"/>
      <c r="P22" s="6">
        <f t="shared" ref="P22:S22" si="21">P16+$T$2</f>
        <v>126</v>
      </c>
      <c r="Q22" s="6">
        <f t="shared" si="21"/>
        <v>128</v>
      </c>
      <c r="R22" s="6">
        <f t="shared" si="21"/>
        <v>126</v>
      </c>
      <c r="S22" s="6">
        <f t="shared" si="21"/>
        <v>149</v>
      </c>
    </row>
    <row r="23" spans="1:22" s="6" customFormat="1" ht="45" customHeight="1" thickBot="1">
      <c r="A23" s="154"/>
      <c r="B23" s="157"/>
      <c r="C23" s="39" t="str">
        <f ca="1">INDIRECT("Allergene!E"&amp;P23)</f>
        <v xml:space="preserve"> Gekochter Selchschopf  (GLO)</v>
      </c>
      <c r="D23" s="101"/>
      <c r="E23" s="39" t="str">
        <f ca="1">INDIRECT("Allergene!E"&amp;Q23)</f>
        <v>Krautfleckerln  (AC)</v>
      </c>
      <c r="F23" s="101"/>
      <c r="G23" s="39" t="str">
        <f t="shared" ca="1" si="19"/>
        <v xml:space="preserve"> Nußpalatschinken  (ACGH)</v>
      </c>
      <c r="H23" s="101"/>
      <c r="I23" s="39" t="str">
        <f ca="1">INDIRECT("Allergene!E"&amp;R23+4)</f>
        <v xml:space="preserve"> Selchflan (ACG)</v>
      </c>
      <c r="J23" s="20"/>
      <c r="K23" s="40"/>
      <c r="L23" s="46"/>
      <c r="M23" s="143"/>
      <c r="N23" s="47"/>
      <c r="P23" s="6">
        <f t="shared" ref="P23:S23" si="22">P17+$T$2</f>
        <v>130</v>
      </c>
      <c r="Q23" s="6">
        <f t="shared" si="22"/>
        <v>134</v>
      </c>
      <c r="R23" s="6">
        <f t="shared" si="22"/>
        <v>138</v>
      </c>
      <c r="S23" s="6">
        <f t="shared" si="22"/>
        <v>120</v>
      </c>
    </row>
    <row r="24" spans="1:22" s="6" customFormat="1" ht="45" customHeight="1">
      <c r="A24" s="154"/>
      <c r="B24" s="157"/>
      <c r="C24" s="41" t="str">
        <f ca="1">INDIRECT("Allergene!E"&amp;P24)</f>
        <v xml:space="preserve"> mit</v>
      </c>
      <c r="D24" s="102"/>
      <c r="E24" s="41" t="str">
        <f ca="1">INDIRECT("Allergene!E"&amp;Q24)</f>
        <v xml:space="preserve"> mit</v>
      </c>
      <c r="F24" s="102"/>
      <c r="G24" s="41" t="str">
        <f t="shared" ca="1" si="19"/>
        <v xml:space="preserve"> mit</v>
      </c>
      <c r="H24" s="102"/>
      <c r="I24" s="41" t="str">
        <f ca="1">INDIRECT("Allergene!E"&amp;R24+4)</f>
        <v xml:space="preserve"> mit</v>
      </c>
      <c r="J24" s="39" t="str">
        <f ca="1">INDIRECT("Allergene!E"&amp;S24)</f>
        <v xml:space="preserve"> Erdäpfelpuffer (C)</v>
      </c>
      <c r="K24" s="37"/>
      <c r="L24" s="90" t="s">
        <v>295</v>
      </c>
      <c r="M24" s="142"/>
      <c r="N24" s="38"/>
      <c r="P24" s="6">
        <f t="shared" ref="P24:S24" si="23">P18+$T$2</f>
        <v>131</v>
      </c>
      <c r="Q24" s="6">
        <f t="shared" si="23"/>
        <v>135</v>
      </c>
      <c r="R24" s="6">
        <f t="shared" si="23"/>
        <v>139</v>
      </c>
      <c r="S24" s="6">
        <f t="shared" si="23"/>
        <v>151</v>
      </c>
      <c r="V24" s="12"/>
    </row>
    <row r="25" spans="1:22" s="6" customFormat="1" ht="45" customHeight="1">
      <c r="A25" s="154"/>
      <c r="B25" s="157"/>
      <c r="C25" s="41" t="str">
        <f ca="1">INDIRECT("Allergene!E"&amp;P25)</f>
        <v>Krautfleckerln  (AC)</v>
      </c>
      <c r="D25" s="102"/>
      <c r="E25" s="41" t="str">
        <f ca="1">INDIRECT("Allergene!E"&amp;Q25)</f>
        <v xml:space="preserve"> Salat (MO)</v>
      </c>
      <c r="F25" s="102"/>
      <c r="G25" s="41" t="str">
        <f t="shared" ca="1" si="19"/>
        <v xml:space="preserve"> Schokosauce (G)</v>
      </c>
      <c r="H25" s="102"/>
      <c r="I25" s="41" t="str">
        <f ca="1">INDIRECT("Allergene!E"&amp;R25+4)</f>
        <v>pürierten Krautfleckerln (AC)</v>
      </c>
      <c r="J25" s="41" t="str">
        <f ca="1">INDIRECT("Allergene!E"&amp;S25)</f>
        <v xml:space="preserve"> mit Apfelmus </v>
      </c>
      <c r="K25" s="43"/>
      <c r="L25" s="91" t="s">
        <v>296</v>
      </c>
      <c r="M25" s="142"/>
      <c r="N25" s="38"/>
      <c r="P25" s="6">
        <f t="shared" ref="P25:S25" si="24">P19+$T$2</f>
        <v>132</v>
      </c>
      <c r="Q25" s="6">
        <f t="shared" si="24"/>
        <v>136</v>
      </c>
      <c r="R25" s="6">
        <f t="shared" si="24"/>
        <v>140</v>
      </c>
      <c r="S25" s="6">
        <f t="shared" si="24"/>
        <v>152</v>
      </c>
    </row>
    <row r="26" spans="1:22" s="6" customFormat="1" ht="45" customHeight="1" thickBot="1">
      <c r="A26" s="154"/>
      <c r="B26" s="157"/>
      <c r="C26" s="41" t="str">
        <f ca="1">INDIRECT("Allergene!E"&amp;P26)</f>
        <v>Fruchtkuchen (G)</v>
      </c>
      <c r="D26" s="102"/>
      <c r="E26" s="41" t="str">
        <f ca="1">INDIRECT("Allergene!E"&amp;Q26)</f>
        <v>Fruchtkuchen (G)</v>
      </c>
      <c r="F26" s="102"/>
      <c r="G26" s="41" t="str">
        <f t="shared" ca="1" si="19"/>
        <v>Fruchtkuchen (G)</v>
      </c>
      <c r="H26" s="102"/>
      <c r="I26" s="41"/>
      <c r="J26" s="20"/>
      <c r="K26" s="23"/>
      <c r="L26" s="50" t="s">
        <v>297</v>
      </c>
      <c r="M26" s="99"/>
      <c r="N26" s="43"/>
      <c r="P26" s="6">
        <f t="shared" ref="P26:S26" si="25">P20+$T$2</f>
        <v>146</v>
      </c>
      <c r="Q26" s="6">
        <f t="shared" si="25"/>
        <v>146</v>
      </c>
      <c r="R26" s="6">
        <f t="shared" si="25"/>
        <v>146</v>
      </c>
      <c r="S26" s="6">
        <f t="shared" si="25"/>
        <v>120</v>
      </c>
    </row>
    <row r="27" spans="1:22" s="6" customFormat="1" ht="45" customHeight="1" thickBot="1">
      <c r="A27" s="155"/>
      <c r="B27" s="158"/>
      <c r="C27" s="45" t="str">
        <f ca="1">INDIRECT("Allergene!AA"&amp;P27)</f>
        <v xml:space="preserve">1045 Kcal / 48 g Fett / 54 g Proteine / 93 g KH / 7,8 BE </v>
      </c>
      <c r="D27" s="103"/>
      <c r="E27" s="45" t="str">
        <f ca="1">INDIRECT("Allergene!AA"&amp;Q27)</f>
        <v xml:space="preserve">770 Kcal / 34 g Fett / 21 g Proteine / 90 g KH / 7,6 BE </v>
      </c>
      <c r="F27" s="103"/>
      <c r="G27" s="45" t="str">
        <f ca="1">INDIRECT("Allergene!AA"&amp;R27)</f>
        <v xml:space="preserve">3273 Kcal / 55 g Fett / 56 g Proteine / 617 g KH / 51,4 BE </v>
      </c>
      <c r="H27" s="103"/>
      <c r="I27" s="44" t="str">
        <f ca="1">INDIRECT("Allergene!AA"&amp;R27+4)</f>
        <v xml:space="preserve">724 Kcal / 29 g Fett / 32 g Proteine / 81 g KH / 6,8 BE </v>
      </c>
      <c r="J27" s="45" t="str">
        <f ca="1">INDIRECT("Allergene!AA"&amp;S27)</f>
        <v xml:space="preserve">567 Kcal / 24 g Fett / 17 g Proteine / 69 g KH / 5,7 BE </v>
      </c>
      <c r="K27" s="23"/>
      <c r="L27" s="51"/>
      <c r="M27" s="144"/>
      <c r="N27" s="49"/>
      <c r="P27" s="6">
        <f t="shared" ref="P27:S27" si="26">P21+$T$2</f>
        <v>129</v>
      </c>
      <c r="Q27" s="6">
        <f t="shared" si="26"/>
        <v>133</v>
      </c>
      <c r="R27" s="6">
        <f t="shared" si="26"/>
        <v>137</v>
      </c>
      <c r="S27" s="6">
        <f t="shared" si="26"/>
        <v>150</v>
      </c>
    </row>
    <row r="28" spans="1:22" s="6" customFormat="1" ht="45" customHeight="1">
      <c r="A28" s="153" t="s">
        <v>6</v>
      </c>
      <c r="B28" s="156">
        <f>B22+1</f>
        <v>46283</v>
      </c>
      <c r="C28" s="36" t="str">
        <f ca="1">INDIRECT("Allergene!E"&amp;P28)</f>
        <v>Rindsuppe mit Parmesannockerl (ACGL)</v>
      </c>
      <c r="D28" s="100"/>
      <c r="E28" s="36" t="str">
        <f ca="1">INDIRECT("Allergene!E"&amp;Q28)</f>
        <v>Maiscremesuppe  (AG)</v>
      </c>
      <c r="F28" s="100"/>
      <c r="G28" s="36" t="str">
        <f t="shared" ref="G28:G32" ca="1" si="27">INDIRECT("Allergene!E"&amp;R28)</f>
        <v>Rindsuppe mit Parmesannockerl (ACGL)</v>
      </c>
      <c r="H28" s="100"/>
      <c r="I28" s="36"/>
      <c r="J28" s="36" t="str">
        <f t="shared" ref="J28" ca="1" si="28">INDIRECT("Allergene!E"&amp;S28)</f>
        <v>Maiscremesuppe  (AG)</v>
      </c>
      <c r="K28" s="37"/>
      <c r="L28" s="48"/>
      <c r="M28" s="144"/>
      <c r="N28" s="49"/>
      <c r="P28" s="6">
        <f t="shared" ref="P28:S28" si="29">P22+$T$2</f>
        <v>166</v>
      </c>
      <c r="Q28" s="6">
        <f t="shared" si="29"/>
        <v>168</v>
      </c>
      <c r="R28" s="6">
        <f t="shared" si="29"/>
        <v>166</v>
      </c>
      <c r="S28" s="6">
        <f t="shared" si="29"/>
        <v>189</v>
      </c>
    </row>
    <row r="29" spans="1:22" s="6" customFormat="1" ht="45" customHeight="1">
      <c r="A29" s="154"/>
      <c r="B29" s="157"/>
      <c r="C29" s="39" t="str">
        <f ca="1">INDIRECT("Allergene!E"&amp;P29)</f>
        <v>Fisch gebacken  (ACDG)</v>
      </c>
      <c r="D29" s="101"/>
      <c r="E29" s="39" t="str">
        <f ca="1">INDIRECT("Allergene!E"&amp;Q29)</f>
        <v>Fischfilet "Müllerin" (ADFG)</v>
      </c>
      <c r="F29" s="101"/>
      <c r="G29" s="39" t="str">
        <f t="shared" ca="1" si="27"/>
        <v>Apfelstrudel (AG)</v>
      </c>
      <c r="H29" s="101"/>
      <c r="I29" s="39" t="str">
        <f ca="1">INDIRECT("Allergene!E"&amp;R29+4)</f>
        <v xml:space="preserve"> Herzhafter Fischflan (ACDFG)</v>
      </c>
      <c r="J29" s="20"/>
      <c r="K29" s="40"/>
      <c r="L29" s="46"/>
      <c r="M29" s="143"/>
      <c r="N29" s="47"/>
      <c r="P29" s="6">
        <f t="shared" ref="P29:S29" si="30">P23+$T$2</f>
        <v>170</v>
      </c>
      <c r="Q29" s="6">
        <f t="shared" si="30"/>
        <v>174</v>
      </c>
      <c r="R29" s="6">
        <f t="shared" si="30"/>
        <v>178</v>
      </c>
      <c r="S29" s="6">
        <f t="shared" si="30"/>
        <v>160</v>
      </c>
    </row>
    <row r="30" spans="1:22" s="6" customFormat="1" ht="45" customHeight="1">
      <c r="A30" s="154"/>
      <c r="B30" s="157"/>
      <c r="C30" s="41" t="str">
        <f ca="1">INDIRECT("Allergene!E"&amp;P30)</f>
        <v xml:space="preserve"> mit</v>
      </c>
      <c r="D30" s="102"/>
      <c r="E30" s="41" t="str">
        <f ca="1">INDIRECT("Allergene!E"&amp;Q30)</f>
        <v xml:space="preserve"> mit</v>
      </c>
      <c r="F30" s="102"/>
      <c r="G30" s="41" t="str">
        <f t="shared" ca="1" si="27"/>
        <v xml:space="preserve"> mit</v>
      </c>
      <c r="H30" s="102"/>
      <c r="I30" s="41" t="str">
        <f ca="1">INDIRECT("Allergene!E"&amp;R30+4)</f>
        <v xml:space="preserve"> mit</v>
      </c>
      <c r="J30" s="39" t="str">
        <f ca="1">INDIRECT("Allergene!E"&amp;S30)</f>
        <v xml:space="preserve"> Extrawurst (ACM)</v>
      </c>
      <c r="K30" s="37"/>
      <c r="L30" s="48"/>
      <c r="M30" s="144"/>
      <c r="N30" s="49"/>
      <c r="P30" s="6">
        <f t="shared" ref="P30:S30" si="31">P24+$T$2</f>
        <v>171</v>
      </c>
      <c r="Q30" s="6">
        <f t="shared" si="31"/>
        <v>175</v>
      </c>
      <c r="R30" s="6">
        <f t="shared" si="31"/>
        <v>179</v>
      </c>
      <c r="S30" s="6">
        <f t="shared" si="31"/>
        <v>191</v>
      </c>
    </row>
    <row r="31" spans="1:22" s="6" customFormat="1" ht="45" customHeight="1">
      <c r="A31" s="154"/>
      <c r="B31" s="157"/>
      <c r="C31" s="41" t="str">
        <f ca="1">INDIRECT("Allergene!E"&amp;P31)</f>
        <v>Kartoffelsalat  (LM)</v>
      </c>
      <c r="D31" s="102"/>
      <c r="E31" s="41" t="str">
        <f ca="1">INDIRECT("Allergene!E"&amp;Q31)</f>
        <v>Kartoffelsalat  (LM)</v>
      </c>
      <c r="F31" s="102"/>
      <c r="G31" s="41" t="str">
        <f t="shared" ca="1" si="27"/>
        <v xml:space="preserve"> Vanillesauce</v>
      </c>
      <c r="H31" s="102"/>
      <c r="I31" s="41" t="str">
        <f ca="1">INDIRECT("Allergene!E"&amp;R31+4)</f>
        <v xml:space="preserve"> püriertem Kartoffelsalat  (LM)</v>
      </c>
      <c r="J31" s="41" t="str">
        <f ca="1">INDIRECT("Allergene!E"&amp;S31)</f>
        <v>Brot (A)</v>
      </c>
      <c r="K31" s="43"/>
      <c r="L31" s="52"/>
      <c r="M31" s="145"/>
      <c r="N31" s="53"/>
      <c r="P31" s="6">
        <f t="shared" ref="P31:S31" si="32">P25+$T$2</f>
        <v>172</v>
      </c>
      <c r="Q31" s="6">
        <f t="shared" si="32"/>
        <v>176</v>
      </c>
      <c r="R31" s="6">
        <f t="shared" si="32"/>
        <v>180</v>
      </c>
      <c r="S31" s="6">
        <f t="shared" si="32"/>
        <v>192</v>
      </c>
    </row>
    <row r="32" spans="1:22" s="6" customFormat="1" ht="45" customHeight="1">
      <c r="A32" s="154"/>
      <c r="B32" s="157"/>
      <c r="C32" s="41" t="str">
        <f ca="1">INDIRECT("Allergene!E"&amp;P32)</f>
        <v>Fruchtkuchen</v>
      </c>
      <c r="D32" s="102"/>
      <c r="E32" s="41" t="str">
        <f ca="1">INDIRECT("Allergene!E"&amp;Q32)</f>
        <v>Fruchtkuchen</v>
      </c>
      <c r="F32" s="102"/>
      <c r="G32" s="41" t="str">
        <f t="shared" ca="1" si="27"/>
        <v>Fruchtkuchen</v>
      </c>
      <c r="H32" s="102"/>
      <c r="I32" s="41"/>
      <c r="J32" s="20"/>
      <c r="K32" s="23"/>
      <c r="L32" s="54"/>
      <c r="M32" s="146"/>
      <c r="N32" s="55"/>
      <c r="P32" s="6">
        <f t="shared" ref="P32:S32" si="33">P26+$T$2</f>
        <v>186</v>
      </c>
      <c r="Q32" s="6">
        <f t="shared" si="33"/>
        <v>186</v>
      </c>
      <c r="R32" s="6">
        <f t="shared" si="33"/>
        <v>186</v>
      </c>
      <c r="S32" s="6">
        <f t="shared" si="33"/>
        <v>160</v>
      </c>
    </row>
    <row r="33" spans="1:19" s="6" customFormat="1" ht="45" customHeight="1" thickBot="1">
      <c r="A33" s="155"/>
      <c r="B33" s="158"/>
      <c r="C33" s="45" t="str">
        <f ca="1">INDIRECT("Allergene!AA"&amp;P33)</f>
        <v xml:space="preserve">844 Kcal / 20 g Fett / 50 g Proteine / 110 g KH / 9,2 BE </v>
      </c>
      <c r="D33" s="103"/>
      <c r="E33" s="45" t="str">
        <f ca="1">INDIRECT("Allergene!AA"&amp;Q33)</f>
        <v xml:space="preserve">891 Kcal / 53 g Fett / 34 g Proteine / 65 g KH / 5,4 BE </v>
      </c>
      <c r="F33" s="103"/>
      <c r="G33" s="45" t="str">
        <f ca="1">INDIRECT("Allergene!AA"&amp;R33)</f>
        <v xml:space="preserve">1085 Kcal / 35 g Fett / 22 g Proteine / 162 g KH / 13,5 BE </v>
      </c>
      <c r="H33" s="103"/>
      <c r="I33" s="44" t="str">
        <f ca="1">INDIRECT("Allergene!AA"&amp;R33+4)</f>
        <v xml:space="preserve">302 Kcal / 15 g Fett / 14 g Proteine / 26 g KH / 2,1 BE </v>
      </c>
      <c r="J33" s="45" t="str">
        <f ca="1">INDIRECT("Allergene!AA"&amp;S33)</f>
        <v xml:space="preserve">1195 Kcal / 73 g Fett / 41 g Proteine / 88 g KH / 7,4 BE </v>
      </c>
      <c r="K33" s="23"/>
      <c r="L33" s="52"/>
      <c r="M33" s="145"/>
      <c r="N33" s="53"/>
      <c r="P33" s="6">
        <f t="shared" ref="P33:S33" si="34">P27+$T$2</f>
        <v>169</v>
      </c>
      <c r="Q33" s="6">
        <f t="shared" si="34"/>
        <v>173</v>
      </c>
      <c r="R33" s="6">
        <f t="shared" si="34"/>
        <v>177</v>
      </c>
      <c r="S33" s="6">
        <f t="shared" si="34"/>
        <v>190</v>
      </c>
    </row>
    <row r="34" spans="1:19" s="6" customFormat="1" ht="45" customHeight="1">
      <c r="A34" s="153" t="s">
        <v>13</v>
      </c>
      <c r="B34" s="156">
        <f>B28+1</f>
        <v>46284</v>
      </c>
      <c r="C34" s="36" t="str">
        <f ca="1">INDIRECT("Allergene!E"&amp;P34)</f>
        <v>Buchstabensuppe (ACGL)</v>
      </c>
      <c r="D34" s="100"/>
      <c r="E34" s="36" t="str">
        <f ca="1">INDIRECT("Allergene!E"&amp;Q34)</f>
        <v>Lauchcremesuppe  (AGL)</v>
      </c>
      <c r="F34" s="100"/>
      <c r="G34" s="36" t="str">
        <f t="shared" ref="G34:G38" ca="1" si="35">INDIRECT("Allergene!E"&amp;R34)</f>
        <v>Buchstabensuppe (ACGL)</v>
      </c>
      <c r="H34" s="100"/>
      <c r="I34" s="36"/>
      <c r="J34" s="36" t="str">
        <f t="shared" ref="J34" ca="1" si="36">INDIRECT("Allergene!E"&amp;S34)</f>
        <v>Lauchcremesuppe  (AGL)</v>
      </c>
      <c r="K34" s="37"/>
      <c r="L34" s="48"/>
      <c r="M34" s="144"/>
      <c r="N34" s="49"/>
      <c r="P34" s="6">
        <f t="shared" ref="P34:S34" si="37">P28+$T$2</f>
        <v>206</v>
      </c>
      <c r="Q34" s="6">
        <f t="shared" si="37"/>
        <v>208</v>
      </c>
      <c r="R34" s="6">
        <f t="shared" si="37"/>
        <v>206</v>
      </c>
      <c r="S34" s="6">
        <f t="shared" si="37"/>
        <v>229</v>
      </c>
    </row>
    <row r="35" spans="1:19" s="6" customFormat="1" ht="45" customHeight="1">
      <c r="A35" s="154"/>
      <c r="B35" s="157"/>
      <c r="C35" s="39" t="str">
        <f ca="1">INDIRECT("Allergene!E"&amp;P35)</f>
        <v>Surbraten  (GL)</v>
      </c>
      <c r="D35" s="101"/>
      <c r="E35" s="39" t="str">
        <f ca="1">INDIRECT("Allergene!E"&amp;Q35)</f>
        <v>Schlutzkrapfen  (ACG)</v>
      </c>
      <c r="F35" s="101"/>
      <c r="G35" s="39" t="str">
        <f t="shared" ca="1" si="35"/>
        <v>Topfenauflauf (ACG)</v>
      </c>
      <c r="H35" s="101"/>
      <c r="I35" s="39" t="str">
        <f ca="1">INDIRECT("Allergene!E"&amp;R35+4)</f>
        <v xml:space="preserve"> Bratlflan (ACG)</v>
      </c>
      <c r="J35" s="20"/>
      <c r="K35" s="40"/>
      <c r="L35" s="46"/>
      <c r="M35" s="143"/>
      <c r="N35" s="47"/>
      <c r="P35" s="6">
        <f t="shared" ref="P35:S35" si="38">P29+$T$2</f>
        <v>210</v>
      </c>
      <c r="Q35" s="6">
        <f t="shared" si="38"/>
        <v>214</v>
      </c>
      <c r="R35" s="6">
        <f t="shared" si="38"/>
        <v>218</v>
      </c>
      <c r="S35" s="6">
        <f t="shared" si="38"/>
        <v>200</v>
      </c>
    </row>
    <row r="36" spans="1:19" s="6" customFormat="1" ht="45" customHeight="1">
      <c r="A36" s="154"/>
      <c r="B36" s="157"/>
      <c r="C36" s="41" t="str">
        <f ca="1">INDIRECT("Allergene!E"&amp;P36)</f>
        <v>Sauerkraut (M)</v>
      </c>
      <c r="D36" s="102"/>
      <c r="E36" s="41" t="str">
        <f ca="1">INDIRECT("Allergene!E"&amp;Q36)</f>
        <v xml:space="preserve"> mit</v>
      </c>
      <c r="F36" s="102"/>
      <c r="G36" s="41" t="str">
        <f t="shared" ca="1" si="35"/>
        <v xml:space="preserve"> mit</v>
      </c>
      <c r="H36" s="102"/>
      <c r="I36" s="41" t="str">
        <f ca="1">INDIRECT("Allergene!E"&amp;R36+4)</f>
        <v xml:space="preserve"> Erdäpfel-Zwiebelpüree (G)</v>
      </c>
      <c r="J36" s="39" t="str">
        <f ca="1">INDIRECT("Allergene!E"&amp;S36)</f>
        <v xml:space="preserve"> Bratwurst, Senf, Kren (MO)</v>
      </c>
      <c r="K36" s="37"/>
      <c r="L36" s="48"/>
      <c r="M36" s="144"/>
      <c r="N36" s="49"/>
      <c r="P36" s="6">
        <f t="shared" ref="P36:S36" si="39">P30+$T$2</f>
        <v>211</v>
      </c>
      <c r="Q36" s="6">
        <f t="shared" si="39"/>
        <v>215</v>
      </c>
      <c r="R36" s="6">
        <f t="shared" si="39"/>
        <v>219</v>
      </c>
      <c r="S36" s="6">
        <f t="shared" si="39"/>
        <v>231</v>
      </c>
    </row>
    <row r="37" spans="1:19" s="6" customFormat="1" ht="45" customHeight="1">
      <c r="A37" s="154"/>
      <c r="B37" s="157"/>
      <c r="C37" s="41" t="str">
        <f ca="1">INDIRECT("Allergene!E"&amp;P37)</f>
        <v>Kartoffelknödel  (AC)</v>
      </c>
      <c r="D37" s="102"/>
      <c r="E37" s="41" t="str">
        <f ca="1">INDIRECT("Allergene!E"&amp;Q37)</f>
        <v>braune Butter (G)</v>
      </c>
      <c r="F37" s="102"/>
      <c r="G37" s="41" t="str">
        <f t="shared" ca="1" si="35"/>
        <v xml:space="preserve"> Birnenstücken</v>
      </c>
      <c r="H37" s="102"/>
      <c r="I37" s="41" t="str">
        <f ca="1">INDIRECT("Allergene!E"&amp;R37+4)</f>
        <v xml:space="preserve"> püriertes Sauerkraut (G)</v>
      </c>
      <c r="J37" s="41" t="str">
        <f ca="1">INDIRECT("Allergene!E"&amp;S37)</f>
        <v xml:space="preserve"> Brot (AG)</v>
      </c>
      <c r="K37" s="43"/>
      <c r="L37" s="52"/>
      <c r="M37" s="145"/>
      <c r="N37" s="53"/>
      <c r="P37" s="6">
        <f t="shared" ref="P37:S37" si="40">P31+$T$2</f>
        <v>212</v>
      </c>
      <c r="Q37" s="6">
        <f t="shared" si="40"/>
        <v>216</v>
      </c>
      <c r="R37" s="6">
        <f t="shared" si="40"/>
        <v>220</v>
      </c>
      <c r="S37" s="6">
        <f t="shared" si="40"/>
        <v>232</v>
      </c>
    </row>
    <row r="38" spans="1:19" s="6" customFormat="1" ht="45" customHeight="1">
      <c r="A38" s="154"/>
      <c r="B38" s="157"/>
      <c r="C38" s="41" t="str">
        <f ca="1">INDIRECT("Allergene!E"&amp;P38)</f>
        <v xml:space="preserve"> Biskuitroulade (AC)</v>
      </c>
      <c r="D38" s="102"/>
      <c r="E38" s="41" t="str">
        <f ca="1">INDIRECT("Allergene!E"&amp;Q38)</f>
        <v xml:space="preserve"> Biskuitroulade (AC)</v>
      </c>
      <c r="F38" s="102"/>
      <c r="G38" s="41" t="str">
        <f t="shared" ca="1" si="35"/>
        <v xml:space="preserve"> Biskuitroulade (AC)</v>
      </c>
      <c r="H38" s="102"/>
      <c r="I38" s="41"/>
      <c r="J38" s="20"/>
      <c r="K38" s="23"/>
      <c r="L38" s="54"/>
      <c r="M38" s="146"/>
      <c r="N38" s="55"/>
      <c r="P38" s="6">
        <f t="shared" ref="P38:S38" si="41">P32+$T$2</f>
        <v>226</v>
      </c>
      <c r="Q38" s="6">
        <f t="shared" si="41"/>
        <v>226</v>
      </c>
      <c r="R38" s="6">
        <f t="shared" si="41"/>
        <v>226</v>
      </c>
      <c r="S38" s="6">
        <f t="shared" si="41"/>
        <v>200</v>
      </c>
    </row>
    <row r="39" spans="1:19" s="6" customFormat="1" ht="45" customHeight="1" thickBot="1">
      <c r="A39" s="155"/>
      <c r="B39" s="158"/>
      <c r="C39" s="45" t="str">
        <f ca="1">INDIRECT("Allergene!AA"&amp;P39)</f>
        <v xml:space="preserve">1055 Kcal / 64 g Fett / 51 g Proteine / 67 g KH / 5,7 BE </v>
      </c>
      <c r="D39" s="103"/>
      <c r="E39" s="45" t="str">
        <f ca="1">INDIRECT("Allergene!AA"&amp;Q39)</f>
        <v xml:space="preserve">858 Kcal / 49 g Fett / 26 g Proteine / 76 g KH / 6,4 BE </v>
      </c>
      <c r="F39" s="103"/>
      <c r="G39" s="45" t="str">
        <f ca="1">INDIRECT("Allergene!AA"&amp;R39)</f>
        <v xml:space="preserve">739 Kcal / 26 g Fett / 34 g Proteine / 90 g KH / 7,6 BE </v>
      </c>
      <c r="H39" s="103"/>
      <c r="I39" s="44" t="str">
        <f ca="1">INDIRECT("Allergene!AA"&amp;R39+4)</f>
        <v xml:space="preserve">399 Kcal / 26 g Fett / 20 g Proteine / 18 g KH / 1,5 BE </v>
      </c>
      <c r="J39" s="45" t="str">
        <f ca="1">INDIRECT("Allergene!AA"&amp;S39)</f>
        <v xml:space="preserve">817 Kcal / 57 g Fett / 30 g Proteine / 41 g KH / 3,4 BE </v>
      </c>
      <c r="K39" s="23"/>
      <c r="L39" s="52"/>
      <c r="M39" s="145"/>
      <c r="N39" s="53"/>
      <c r="P39" s="6">
        <f t="shared" ref="P39:S39" si="42">P33+$T$2</f>
        <v>209</v>
      </c>
      <c r="Q39" s="6">
        <f t="shared" si="42"/>
        <v>213</v>
      </c>
      <c r="R39" s="6">
        <f t="shared" si="42"/>
        <v>217</v>
      </c>
      <c r="S39" s="6">
        <f t="shared" si="42"/>
        <v>230</v>
      </c>
    </row>
    <row r="40" spans="1:19" s="7" customFormat="1" ht="45" customHeight="1">
      <c r="A40" s="147" t="s">
        <v>14</v>
      </c>
      <c r="B40" s="150">
        <f>B34+1</f>
        <v>46285</v>
      </c>
      <c r="C40" s="36" t="str">
        <f ca="1">INDIRECT("Allergene!E"&amp;P40)</f>
        <v>Rindsuppe mit Grießdukaten (ACGL)</v>
      </c>
      <c r="D40" s="100"/>
      <c r="E40" s="36" t="str">
        <f ca="1">INDIRECT("Allergene!E"&amp;Q40)</f>
        <v>Schwarzwurzelcremesuppe  (AGL)</v>
      </c>
      <c r="F40" s="100"/>
      <c r="G40" s="36" t="str">
        <f t="shared" ref="G40:G44" ca="1" si="43">INDIRECT("Allergene!E"&amp;R40)</f>
        <v>Rindsuppe mit Grießdukaten (ACGL)</v>
      </c>
      <c r="H40" s="100"/>
      <c r="I40" s="36"/>
      <c r="J40" s="36" t="str">
        <f t="shared" ref="J40" ca="1" si="44">INDIRECT("Allergene!E"&amp;S40)</f>
        <v>Schwarzwurzelcremesuppe  (AGL)</v>
      </c>
      <c r="K40" s="37"/>
      <c r="L40" s="48"/>
      <c r="M40" s="144"/>
      <c r="N40" s="49"/>
      <c r="P40" s="6">
        <f t="shared" ref="P40:S40" si="45">P34+$T$2</f>
        <v>246</v>
      </c>
      <c r="Q40" s="6">
        <f t="shared" si="45"/>
        <v>248</v>
      </c>
      <c r="R40" s="6">
        <f t="shared" si="45"/>
        <v>246</v>
      </c>
      <c r="S40" s="6">
        <f t="shared" si="45"/>
        <v>269</v>
      </c>
    </row>
    <row r="41" spans="1:19" s="7" customFormat="1" ht="45" customHeight="1">
      <c r="A41" s="148"/>
      <c r="B41" s="151"/>
      <c r="C41" s="39" t="str">
        <f ca="1">INDIRECT("Allergene!E"&amp;P41)</f>
        <v xml:space="preserve"> Gebackenes Putenschnitzel (AC)</v>
      </c>
      <c r="D41" s="101"/>
      <c r="E41" s="39" t="str">
        <f ca="1">INDIRECT("Allergene!E"&amp;Q41)</f>
        <v>Eiernockerl  (ACG)</v>
      </c>
      <c r="F41" s="101"/>
      <c r="G41" s="39" t="str">
        <f t="shared" ca="1" si="43"/>
        <v>Scheiterhaufen (ACFG)</v>
      </c>
      <c r="H41" s="101"/>
      <c r="I41" s="39" t="str">
        <f ca="1">INDIRECT("Allergene!E"&amp;R41+4)</f>
        <v xml:space="preserve"> Eier-Nockerlflan (ACG)</v>
      </c>
      <c r="J41" s="20"/>
      <c r="K41" s="40"/>
      <c r="L41" s="46"/>
      <c r="M41" s="143"/>
      <c r="N41" s="47"/>
      <c r="P41" s="6">
        <f t="shared" ref="P41:S41" si="46">P35+$T$2</f>
        <v>250</v>
      </c>
      <c r="Q41" s="6">
        <f t="shared" si="46"/>
        <v>254</v>
      </c>
      <c r="R41" s="6">
        <f t="shared" si="46"/>
        <v>258</v>
      </c>
      <c r="S41" s="6">
        <f t="shared" si="46"/>
        <v>240</v>
      </c>
    </row>
    <row r="42" spans="1:19" s="7" customFormat="1" ht="45" customHeight="1">
      <c r="A42" s="148"/>
      <c r="B42" s="151"/>
      <c r="C42" s="41" t="str">
        <f ca="1">INDIRECT("Allergene!E"&amp;P42)</f>
        <v xml:space="preserve"> mit Gurkensalat  (GLM)</v>
      </c>
      <c r="D42" s="102"/>
      <c r="E42" s="41" t="str">
        <f ca="1">INDIRECT("Allergene!E"&amp;Q42)</f>
        <v xml:space="preserve"> mit</v>
      </c>
      <c r="F42" s="102"/>
      <c r="G42" s="41" t="str">
        <f t="shared" ca="1" si="43"/>
        <v xml:space="preserve"> mit</v>
      </c>
      <c r="H42" s="102"/>
      <c r="I42" s="41" t="str">
        <f ca="1">INDIRECT("Allergene!E"&amp;R42+4)</f>
        <v xml:space="preserve"> mit</v>
      </c>
      <c r="J42" s="39" t="str">
        <f ca="1">INDIRECT("Allergene!E"&amp;S42)</f>
        <v>Käsewurst (CGM)</v>
      </c>
      <c r="K42" s="37"/>
      <c r="L42" s="48"/>
      <c r="M42" s="144"/>
      <c r="N42" s="49"/>
      <c r="P42" s="6">
        <f t="shared" ref="P42:S42" si="47">P36+$T$2</f>
        <v>251</v>
      </c>
      <c r="Q42" s="6">
        <f t="shared" si="47"/>
        <v>255</v>
      </c>
      <c r="R42" s="6">
        <f t="shared" si="47"/>
        <v>259</v>
      </c>
      <c r="S42" s="6">
        <f t="shared" si="47"/>
        <v>271</v>
      </c>
    </row>
    <row r="43" spans="1:19" s="7" customFormat="1" ht="45" customHeight="1">
      <c r="A43" s="148"/>
      <c r="B43" s="151"/>
      <c r="C43" s="41" t="str">
        <f ca="1">INDIRECT("Allergene!E"&amp;P43)</f>
        <v xml:space="preserve"> und Petersilerdäpfel</v>
      </c>
      <c r="D43" s="102"/>
      <c r="E43" s="41" t="str">
        <f ca="1">INDIRECT("Allergene!E"&amp;Q43)</f>
        <v>Gurkensalat  (GLM)</v>
      </c>
      <c r="F43" s="102"/>
      <c r="G43" s="41" t="str">
        <f t="shared" ca="1" si="43"/>
        <v xml:space="preserve"> Äpfel und Rosinen</v>
      </c>
      <c r="H43" s="102"/>
      <c r="I43" s="41" t="str">
        <f ca="1">INDIRECT("Allergene!E"&amp;R43+4)</f>
        <v xml:space="preserve"> püriertem Gurkensalat (G)</v>
      </c>
      <c r="J43" s="41" t="str">
        <f ca="1">INDIRECT("Allergene!E"&amp;S43)</f>
        <v>Brot (A)</v>
      </c>
      <c r="K43" s="43"/>
      <c r="L43" s="52"/>
      <c r="M43" s="145"/>
      <c r="N43" s="53"/>
      <c r="P43" s="6">
        <f t="shared" ref="P43:S43" si="48">P37+$T$2</f>
        <v>252</v>
      </c>
      <c r="Q43" s="6">
        <f t="shared" si="48"/>
        <v>256</v>
      </c>
      <c r="R43" s="6">
        <f t="shared" si="48"/>
        <v>260</v>
      </c>
      <c r="S43" s="6">
        <f t="shared" si="48"/>
        <v>272</v>
      </c>
    </row>
    <row r="44" spans="1:19" s="7" customFormat="1" ht="45" customHeight="1">
      <c r="A44" s="148"/>
      <c r="B44" s="151"/>
      <c r="C44" s="41" t="str">
        <f ca="1">INDIRECT("Allergene!E"&amp;P44)</f>
        <v>Nusskuchen (GH)</v>
      </c>
      <c r="D44" s="102"/>
      <c r="E44" s="41" t="str">
        <f ca="1">INDIRECT("Allergene!E"&amp;Q44)</f>
        <v>Nusskuchen (GH)</v>
      </c>
      <c r="F44" s="102"/>
      <c r="G44" s="41" t="str">
        <f t="shared" ca="1" si="43"/>
        <v>Nusskuchen (GH)</v>
      </c>
      <c r="H44" s="102"/>
      <c r="I44" s="41"/>
      <c r="J44" s="20"/>
      <c r="K44" s="23"/>
      <c r="L44" s="54"/>
      <c r="M44" s="146"/>
      <c r="N44" s="55"/>
      <c r="P44" s="6">
        <f t="shared" ref="P44:S44" si="49">P38+$T$2</f>
        <v>266</v>
      </c>
      <c r="Q44" s="6">
        <f t="shared" si="49"/>
        <v>266</v>
      </c>
      <c r="R44" s="6">
        <f t="shared" si="49"/>
        <v>266</v>
      </c>
      <c r="S44" s="6">
        <f t="shared" si="49"/>
        <v>240</v>
      </c>
    </row>
    <row r="45" spans="1:19" s="7" customFormat="1" ht="45" customHeight="1" thickBot="1">
      <c r="A45" s="149"/>
      <c r="B45" s="152"/>
      <c r="C45" s="45" t="str">
        <f ca="1">INDIRECT("Allergene!AA"&amp;P45)</f>
        <v xml:space="preserve">1150 Kcal / 62 g Fett / 59 g Proteine / 85 g KH / 7,1 BE </v>
      </c>
      <c r="D45" s="103"/>
      <c r="E45" s="45" t="str">
        <f ca="1">INDIRECT("Allergene!AA"&amp;Q45)</f>
        <v xml:space="preserve">1109 Kcal / 69 g Fett / 33 g Proteine / 87 g KH / 7,3 BE </v>
      </c>
      <c r="F45" s="103"/>
      <c r="G45" s="45" t="str">
        <f ca="1">INDIRECT("Allergene!AA"&amp;R45)</f>
        <v xml:space="preserve">764 Kcal / 28 g Fett / 23 g Proteine / 104 g KH / 8,6 BE </v>
      </c>
      <c r="H45" s="103"/>
      <c r="I45" s="44" t="str">
        <f ca="1">INDIRECT("Allergene!AA"&amp;R45+4)</f>
        <v xml:space="preserve">382 Kcal / 26 g Fett / 20 g Proteine / 15 g KH / 1,2 BE </v>
      </c>
      <c r="J45" s="45" t="str">
        <f ca="1">INDIRECT("Allergene!AA"&amp;S45)</f>
        <v xml:space="preserve">679 Kcal / 46 g Fett / 29 g Proteine / 35 g KH / 2,9 BE </v>
      </c>
      <c r="K45" s="23"/>
      <c r="L45" s="56"/>
      <c r="M45" s="145"/>
      <c r="N45" s="53"/>
      <c r="P45" s="6">
        <f t="shared" ref="P45:S45" si="50">P39+$T$2</f>
        <v>249</v>
      </c>
      <c r="Q45" s="6">
        <f t="shared" si="50"/>
        <v>253</v>
      </c>
      <c r="R45" s="6">
        <f t="shared" si="50"/>
        <v>257</v>
      </c>
      <c r="S45" s="6">
        <f t="shared" si="50"/>
        <v>270</v>
      </c>
    </row>
    <row r="46" spans="1:19" ht="47.25" customHeight="1">
      <c r="B46" s="8"/>
      <c r="C46" s="9" t="s">
        <v>5</v>
      </c>
      <c r="D46" s="9"/>
      <c r="E46" s="10"/>
      <c r="F46" s="10"/>
      <c r="H46" s="11"/>
      <c r="I46" s="9"/>
      <c r="J46" s="9"/>
      <c r="K46" s="133"/>
      <c r="L46" s="15"/>
      <c r="M46" s="15"/>
      <c r="N46" s="26"/>
    </row>
    <row r="47" spans="1:19" ht="38.25" customHeight="1">
      <c r="A47" s="12"/>
      <c r="B47" s="98"/>
      <c r="C47" s="161" t="s">
        <v>15</v>
      </c>
      <c r="D47" s="98"/>
      <c r="E47" s="98"/>
      <c r="F47" s="96"/>
      <c r="G47" s="95"/>
      <c r="H47" s="95"/>
      <c r="I47" s="161"/>
      <c r="J47" s="161"/>
      <c r="K47" s="98"/>
      <c r="L47" s="98"/>
      <c r="M47" s="128"/>
      <c r="N47" s="82"/>
      <c r="O47" s="82"/>
      <c r="P47" s="82"/>
      <c r="Q47" s="82"/>
      <c r="R47" s="82"/>
      <c r="S47" s="82"/>
    </row>
    <row r="48" spans="1:19" ht="66.75" customHeight="1">
      <c r="A48" s="98"/>
      <c r="B48" s="98"/>
      <c r="C48" s="161"/>
      <c r="D48" s="98"/>
      <c r="E48" s="98"/>
      <c r="F48" s="96"/>
      <c r="G48" s="95"/>
      <c r="H48" s="95"/>
      <c r="I48" s="161"/>
      <c r="J48" s="161"/>
      <c r="K48" s="98"/>
      <c r="L48" s="98"/>
      <c r="M48" s="128"/>
    </row>
    <row r="49" spans="3:13">
      <c r="C49" s="161"/>
      <c r="I49" s="161"/>
      <c r="J49" s="161"/>
      <c r="K49" s="14"/>
    </row>
    <row r="50" spans="3:13">
      <c r="C50" s="161"/>
      <c r="I50" s="161"/>
      <c r="J50" s="161"/>
      <c r="K50" s="14"/>
    </row>
    <row r="51" spans="3:13">
      <c r="C51" s="132" t="s">
        <v>4</v>
      </c>
      <c r="E51" s="131" t="s">
        <v>335</v>
      </c>
      <c r="I51" s="132"/>
      <c r="J51" s="132"/>
      <c r="K51" s="132"/>
      <c r="L51" s="131"/>
      <c r="M51" s="131"/>
    </row>
  </sheetData>
  <mergeCells count="20">
    <mergeCell ref="C47:C50"/>
    <mergeCell ref="I47:I50"/>
    <mergeCell ref="J47:J50"/>
    <mergeCell ref="C2:G2"/>
    <mergeCell ref="I2:M2"/>
    <mergeCell ref="A3:B3"/>
    <mergeCell ref="A16:A21"/>
    <mergeCell ref="B16:B21"/>
    <mergeCell ref="A4:A9"/>
    <mergeCell ref="B4:B9"/>
    <mergeCell ref="A10:A15"/>
    <mergeCell ref="B10:B15"/>
    <mergeCell ref="A40:A45"/>
    <mergeCell ref="B40:B45"/>
    <mergeCell ref="A22:A27"/>
    <mergeCell ref="B22:B27"/>
    <mergeCell ref="A28:A33"/>
    <mergeCell ref="A34:A39"/>
    <mergeCell ref="B28:B33"/>
    <mergeCell ref="B34:B39"/>
  </mergeCells>
  <printOptions horizontalCentered="1" verticalCentered="1"/>
  <pageMargins left="0.25" right="0.25" top="0.75" bottom="0.75" header="0.3" footer="0.3"/>
  <pageSetup paperSize="9" scale="31" fitToWidth="0"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49"/>
  <sheetViews>
    <sheetView zoomScale="25" zoomScaleNormal="25" workbookViewId="0">
      <selection activeCell="Z36" sqref="Z36"/>
    </sheetView>
  </sheetViews>
  <sheetFormatPr baseColWidth="10" defaultColWidth="11" defaultRowHeight="45.75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>
      <c r="B1" s="3"/>
      <c r="C1" s="3"/>
      <c r="E1" s="16" t="str">
        <f>NEUTRAL!C2</f>
        <v>Woche 38 vom 14.09.2026 bis zum 20.09.2026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303</v>
      </c>
      <c r="O1" s="172"/>
      <c r="P1" s="173"/>
    </row>
    <row r="2" spans="1:16" s="4" customFormat="1" ht="41.25" customHeight="1" thickBot="1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>
      <c r="A4" s="174" t="s">
        <v>0</v>
      </c>
      <c r="B4" s="157" t="str">
        <f>NEUTRAL!$B$4</f>
        <v>14.09.2026</v>
      </c>
      <c r="C4" s="41" t="str">
        <f ca="1">NEUTRAL!C4</f>
        <v>Rindsuppe mit Gemüse (ACGL)</v>
      </c>
      <c r="D4" s="168"/>
      <c r="E4" s="41" t="str">
        <f ca="1">NEUTRAL!E4</f>
        <v>Legierte Grießsuppe  (ACG)</v>
      </c>
      <c r="F4" s="168"/>
      <c r="G4" s="41" t="str">
        <f ca="1">NEUTRAL!G4</f>
        <v>Rindsuppe mit Gemüse (ACGL)</v>
      </c>
      <c r="H4" s="168"/>
      <c r="I4" s="41"/>
      <c r="J4" s="168"/>
      <c r="K4" s="41"/>
      <c r="L4" s="168"/>
      <c r="M4" s="36" t="str">
        <f ca="1">IF(ISBLANK(NEUTRAL!J4),"",NEUTRAL!J4)</f>
        <v>Legierte Grießsuppe  (ACG)</v>
      </c>
      <c r="N4" s="168"/>
      <c r="O4" s="62" t="str">
        <f>NEUTRAL!$L$5</f>
        <v>Milchspeise (AG)</v>
      </c>
      <c r="P4" s="63"/>
    </row>
    <row r="5" spans="1:16" s="6" customFormat="1" ht="45" customHeight="1">
      <c r="A5" s="174"/>
      <c r="B5" s="157"/>
      <c r="C5" s="39" t="str">
        <f ca="1">NEUTRAL!C5</f>
        <v>Spaghetti Bolognese  (AGL)</v>
      </c>
      <c r="D5" s="168"/>
      <c r="E5" s="39" t="str">
        <f ca="1">NEUTRAL!E5</f>
        <v>Gemüsestrudel  (ACGL)</v>
      </c>
      <c r="F5" s="168"/>
      <c r="G5" s="39" t="str">
        <f ca="1">NEUTRAL!G5</f>
        <v>Mohnauflauf (ACG)</v>
      </c>
      <c r="H5" s="168"/>
      <c r="I5" s="39" t="str">
        <f ca="1">NEUTRAL!I5</f>
        <v xml:space="preserve"> Nudelflan (ACFG)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</v>
      </c>
      <c r="J6" s="168"/>
      <c r="K6" s="41" t="e">
        <f>NEUTRAL!#REF!</f>
        <v>#REF!</v>
      </c>
      <c r="L6" s="168"/>
      <c r="M6" s="39" t="str">
        <f ca="1">IF(ISBLANK(NEUTRAL!J6),"",NEUTRAL!J6)</f>
        <v>Rindfleischsalat (CO)</v>
      </c>
      <c r="N6" s="168"/>
      <c r="O6" s="64" t="str">
        <f>NEUTRAL!$L$15</f>
        <v>Debreziner,  Senf, Kren, Brot (ALMO)</v>
      </c>
      <c r="P6" s="65"/>
    </row>
    <row r="7" spans="1:16" s="6" customFormat="1" ht="45" customHeight="1">
      <c r="A7" s="174"/>
      <c r="B7" s="157"/>
      <c r="C7" s="41" t="str">
        <f ca="1">NEUTRAL!C7</f>
        <v xml:space="preserve">Parmesan </v>
      </c>
      <c r="D7" s="168"/>
      <c r="E7" s="41" t="str">
        <f ca="1">NEUTRAL!E7</f>
        <v>Knoblauchsauce (AFGL)</v>
      </c>
      <c r="F7" s="168"/>
      <c r="G7" s="41" t="str">
        <f ca="1">NEUTRAL!G7</f>
        <v xml:space="preserve"> Zwetschkensauce</v>
      </c>
      <c r="H7" s="168"/>
      <c r="I7" s="41" t="str">
        <f ca="1">NEUTRAL!I7</f>
        <v xml:space="preserve"> passierter Bolognesesauce  (GL)</v>
      </c>
      <c r="J7" s="168"/>
      <c r="K7" s="41"/>
      <c r="L7" s="168"/>
      <c r="M7" s="41" t="str">
        <f ca="1">IF(ISBLANK(NEUTRAL!J7),"",NEUTRAL!J7)</f>
        <v xml:space="preserve"> Brot (A)</v>
      </c>
      <c r="N7" s="168"/>
      <c r="O7" s="64" t="str">
        <f>NEUTRAL!$L$20</f>
        <v>Käsetoast, Ketchup (AG)</v>
      </c>
      <c r="P7" s="65"/>
    </row>
    <row r="8" spans="1:16" s="6" customFormat="1" ht="45" customHeight="1">
      <c r="A8" s="174"/>
      <c r="B8" s="157"/>
      <c r="C8" s="41" t="str">
        <f ca="1">NEUTRAL!C8</f>
        <v xml:space="preserve"> Königskuchen (ACGHO)</v>
      </c>
      <c r="D8" s="168"/>
      <c r="E8" s="41" t="str">
        <f ca="1">NEUTRAL!E8</f>
        <v xml:space="preserve"> Königskuchen (ACGHO)</v>
      </c>
      <c r="F8" s="168"/>
      <c r="G8" s="41" t="str">
        <f ca="1">NEUTRAL!G8</f>
        <v xml:space="preserve"> Königskuchen (ACGHO)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>
      <c r="A9" s="175"/>
      <c r="B9" s="158"/>
      <c r="C9" s="45" t="str">
        <f ca="1">NEUTRAL!C9</f>
        <v xml:space="preserve">1606 Kcal / 84 g Fett / 58 g Proteine / 148 g KH / 12,3 BE </v>
      </c>
      <c r="D9" s="169"/>
      <c r="E9" s="45" t="str">
        <f ca="1">NEUTRAL!E9</f>
        <v xml:space="preserve">1342 Kcal / 74 g Fett / 30 g Proteine / 133 g KH / 11 BE </v>
      </c>
      <c r="F9" s="169"/>
      <c r="G9" s="45" t="str">
        <f ca="1">NEUTRAL!G9</f>
        <v xml:space="preserve">1478 Kcal / 80 g Fett / 39 g Proteine / 142 g KH / 11,8 BE </v>
      </c>
      <c r="H9" s="169"/>
      <c r="I9" s="45" t="str">
        <f ca="1">NEUTRAL!I9</f>
        <v xml:space="preserve">519 Kcal / 32 g Fett / 25 g Proteine / 31 g KH / 2,6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604 Kcal / 32 g Fett / 41 g Proteine / 36 g KH / 3 BE </v>
      </c>
      <c r="N9" s="169"/>
      <c r="O9" s="66"/>
      <c r="P9" s="67" t="s">
        <v>304</v>
      </c>
    </row>
    <row r="10" spans="1:16" s="6" customFormat="1" ht="45" customHeight="1">
      <c r="A10" s="176" t="s">
        <v>11</v>
      </c>
      <c r="B10" s="156">
        <f>B4+1</f>
        <v>46280</v>
      </c>
      <c r="C10" s="41" t="str">
        <f ca="1">NEUTRAL!C10</f>
        <v>Rindsuppe mit Gemüsestreifen (ACGL)</v>
      </c>
      <c r="D10" s="170"/>
      <c r="E10" s="36" t="str">
        <f ca="1">NEUTRAL!E10</f>
        <v>Zucchinicremesuppe (GL)</v>
      </c>
      <c r="F10" s="170"/>
      <c r="G10" s="36" t="str">
        <f ca="1">NEUTRAL!G10</f>
        <v>Rindsuppe mit Gemüsestreifen (ACGL)</v>
      </c>
      <c r="H10" s="170"/>
      <c r="I10" s="41"/>
      <c r="J10" s="168"/>
      <c r="K10" s="41"/>
      <c r="L10" s="170"/>
      <c r="M10" s="36" t="str">
        <f ca="1">IF(ISBLANK(NEUTRAL!J10),"",NEUTRAL!J10)</f>
        <v>Zucchinicremesuppe (GL)</v>
      </c>
      <c r="N10" s="170"/>
      <c r="O10" s="68" t="str">
        <f>NEUTRAL!$L$5</f>
        <v>Milchspeise (AG)</v>
      </c>
      <c r="P10" s="69"/>
    </row>
    <row r="11" spans="1:16" s="6" customFormat="1" ht="45" customHeight="1">
      <c r="A11" s="174"/>
      <c r="B11" s="157"/>
      <c r="C11" s="39" t="str">
        <f ca="1">NEUTRAL!C11</f>
        <v xml:space="preserve"> Rindfleisch Süß Sauer (AF)</v>
      </c>
      <c r="D11" s="168"/>
      <c r="E11" s="39" t="str">
        <f ca="1">NEUTRAL!E11</f>
        <v>Penne mit Tomatensauce  (ACO)</v>
      </c>
      <c r="F11" s="168"/>
      <c r="G11" s="39" t="str">
        <f ca="1">NEUTRAL!G11</f>
        <v xml:space="preserve"> Erdbeerauflauf (ACG)</v>
      </c>
      <c r="H11" s="168"/>
      <c r="I11" s="39" t="str">
        <f ca="1">NEUTRAL!I11</f>
        <v xml:space="preserve"> Schinkenflan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/>
    </row>
    <row r="12" spans="1:16" s="6" customFormat="1" ht="45" customHeight="1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 xml:space="preserve">Parmesan </v>
      </c>
      <c r="F12" s="168"/>
      <c r="G12" s="41" t="str">
        <f ca="1">NEUTRAL!G12</f>
        <v/>
      </c>
      <c r="H12" s="168"/>
      <c r="I12" s="41" t="str">
        <f ca="1">NEUTRAL!I12</f>
        <v xml:space="preserve">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>Hühnersuppentopf  (ACL)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>
      <c r="A13" s="174"/>
      <c r="B13" s="157"/>
      <c r="C13" s="41" t="str">
        <f ca="1">NEUTRAL!C13</f>
        <v xml:space="preserve"> Reis  (G)</v>
      </c>
      <c r="D13" s="168"/>
      <c r="E13" s="41" t="str">
        <f ca="1">NEUTRAL!E13</f>
        <v xml:space="preserve"> Salat (MO)</v>
      </c>
      <c r="F13" s="168"/>
      <c r="G13" s="41" t="str">
        <f ca="1">NEUTRAL!G13</f>
        <v/>
      </c>
      <c r="H13" s="168"/>
      <c r="I13" s="41" t="str">
        <f ca="1">NEUTRAL!I13</f>
        <v xml:space="preserve"> Erdäpfelpüree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>
      <c r="A14" s="174"/>
      <c r="B14" s="157"/>
      <c r="C14" s="41" t="str">
        <f ca="1">NEUTRAL!C14</f>
        <v xml:space="preserve">Obst </v>
      </c>
      <c r="D14" s="168"/>
      <c r="E14" s="41" t="str">
        <f ca="1">NEUTRAL!E14</f>
        <v xml:space="preserve">Obst </v>
      </c>
      <c r="F14" s="168"/>
      <c r="G14" s="41" t="str">
        <f ca="1">NEUTRAL!G14</f>
        <v xml:space="preserve">Obst 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>
      <c r="A15" s="175"/>
      <c r="B15" s="158"/>
      <c r="C15" s="45" t="str">
        <f ca="1">NEUTRAL!C15</f>
        <v xml:space="preserve">918 Kcal / 22 g Fett / 40 g Proteine / 137 g KH / 11,3 BE </v>
      </c>
      <c r="D15" s="169"/>
      <c r="E15" s="45" t="str">
        <f ca="1">NEUTRAL!E15</f>
        <v xml:space="preserve">711 Kcal / 20 g Fett / 25 g Proteine / 104 g KH / 8,6 BE </v>
      </c>
      <c r="F15" s="169"/>
      <c r="G15" s="45" t="str">
        <f ca="1">NEUTRAL!G15</f>
        <v xml:space="preserve">622 Kcal / 18 g Fett / 26 g Proteine / 88 g KH / 7,2 BE </v>
      </c>
      <c r="H15" s="169"/>
      <c r="I15" s="45" t="str">
        <f ca="1">NEUTRAL!I15</f>
        <v xml:space="preserve">457 Kcal / 31 g Fett / 23 g Proteine / 21 g KH / 1,7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342 Kcal / 12 g Fett / 19 g Proteine / 37 g KH / 3,2 BE </v>
      </c>
      <c r="N15" s="169"/>
      <c r="O15" s="66"/>
      <c r="P15" s="71" t="s">
        <v>304</v>
      </c>
    </row>
    <row r="16" spans="1:16" s="6" customFormat="1" ht="45" customHeight="1">
      <c r="A16" s="176" t="s">
        <v>10</v>
      </c>
      <c r="B16" s="156">
        <f>B10+1</f>
        <v>46281</v>
      </c>
      <c r="C16" s="41" t="str">
        <f ca="1">NEUTRAL!C16</f>
        <v>Schöberlsuppe (ACG)</v>
      </c>
      <c r="D16" s="170"/>
      <c r="E16" s="36" t="str">
        <f ca="1">NEUTRAL!E16</f>
        <v>Champignoncremesuppe  (GL)</v>
      </c>
      <c r="F16" s="170"/>
      <c r="G16" s="36" t="str">
        <f ca="1">NEUTRAL!G16</f>
        <v>Schöberlsuppe (ACG)</v>
      </c>
      <c r="H16" s="170"/>
      <c r="I16" s="41"/>
      <c r="J16" s="168"/>
      <c r="K16" s="41"/>
      <c r="L16" s="170"/>
      <c r="M16" s="36" t="str">
        <f ca="1">NEUTRAL!J16</f>
        <v>Champignoncremesuppe  (GL)</v>
      </c>
      <c r="N16" s="170"/>
      <c r="O16" s="68" t="str">
        <f>NEUTRAL!$L$5</f>
        <v>Milchspeise (AG)</v>
      </c>
      <c r="P16" s="69"/>
    </row>
    <row r="17" spans="1:16" s="6" customFormat="1" ht="45" customHeight="1">
      <c r="A17" s="174"/>
      <c r="B17" s="157"/>
      <c r="C17" s="39" t="str">
        <f ca="1">NEUTRAL!C17</f>
        <v>Cevapcici</v>
      </c>
      <c r="D17" s="168"/>
      <c r="E17" s="39" t="str">
        <f ca="1">NEUTRAL!E17</f>
        <v>Gefüllter Kohlrabi (AGL)</v>
      </c>
      <c r="F17" s="168"/>
      <c r="G17" s="39" t="str">
        <f ca="1">NEUTRAL!G17</f>
        <v>Mohnnudeln  (ACG)</v>
      </c>
      <c r="H17" s="168"/>
      <c r="I17" s="39" t="str">
        <f ca="1">NEUTRAL!I17</f>
        <v xml:space="preserve"> Pürierte Cevapcici (ACG)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/>
    </row>
    <row r="18" spans="1:16" s="6" customFormat="1" ht="45" customHeight="1">
      <c r="A18" s="174"/>
      <c r="B18" s="157"/>
      <c r="C18" s="41" t="str">
        <f ca="1">NEUTRAL!C18</f>
        <v xml:space="preserve">Bratkartoffeln 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Erdäpfelpüree (G)</v>
      </c>
      <c r="J18" s="168"/>
      <c r="K18" s="41" t="e">
        <f>NEUTRAL!#REF!</f>
        <v>#REF!</v>
      </c>
      <c r="L18" s="168"/>
      <c r="M18" s="39" t="str">
        <f ca="1">NEUTRAL!J18</f>
        <v xml:space="preserve"> Schweizer Wurstsalat (GM)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>
      <c r="A19" s="174"/>
      <c r="B19" s="157"/>
      <c r="C19" s="41" t="str">
        <f ca="1">NEUTRAL!C19</f>
        <v>Zwiebelsenf (GM)</v>
      </c>
      <c r="D19" s="168"/>
      <c r="E19" s="41" t="str">
        <f ca="1">NEUTRAL!E19</f>
        <v>Käsesauce (AFGL)</v>
      </c>
      <c r="F19" s="168"/>
      <c r="G19" s="41" t="str">
        <f ca="1">NEUTRAL!G19</f>
        <v xml:space="preserve">Apfelmus </v>
      </c>
      <c r="H19" s="168"/>
      <c r="I19" s="41" t="str">
        <f ca="1">NEUTRAL!I19</f>
        <v xml:space="preserve"> Senf (M)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>
      <c r="A20" s="174"/>
      <c r="B20" s="157"/>
      <c r="C20" s="41" t="str">
        <f ca="1">NEUTRAL!C20</f>
        <v xml:space="preserve"> Kuchen mit Marillen (G)</v>
      </c>
      <c r="D20" s="168"/>
      <c r="E20" s="41" t="str">
        <f ca="1">NEUTRAL!E20</f>
        <v xml:space="preserve"> Kuchen mit Marillen (G)</v>
      </c>
      <c r="F20" s="168"/>
      <c r="G20" s="41" t="str">
        <f ca="1">NEUTRAL!G20</f>
        <v xml:space="preserve"> Kuchen mit Marillen (G)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>
      <c r="A21" s="175"/>
      <c r="B21" s="158"/>
      <c r="C21" s="45" t="str">
        <f ca="1">NEUTRAL!C21</f>
        <v xml:space="preserve">644 Kcal / 27 g Fett / 33 g Proteine / 62 g KH / 5,2 BE </v>
      </c>
      <c r="D21" s="169"/>
      <c r="E21" s="45" t="str">
        <f ca="1">NEUTRAL!E21</f>
        <v xml:space="preserve">944 Kcal / 50 g Fett / 39 g Proteine / 79 g KH / 6,5 BE </v>
      </c>
      <c r="F21" s="169"/>
      <c r="G21" s="45" t="str">
        <f ca="1">NEUTRAL!G21</f>
        <v xml:space="preserve">776 Kcal / 27 g Fett / 22 g Proteine / 106 g KH / 8,8 BE </v>
      </c>
      <c r="H21" s="169"/>
      <c r="I21" s="45" t="str">
        <f ca="1">NEUTRAL!I21</f>
        <v xml:space="preserve">291 Kcal / 19 g Fett / 18 g Proteine / 11 g KH / 0,9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>
      <c r="A22" s="176" t="s">
        <v>12</v>
      </c>
      <c r="B22" s="156">
        <f>B16+1</f>
        <v>46282</v>
      </c>
      <c r="C22" s="41" t="str">
        <f ca="1">NEUTRAL!C22</f>
        <v>Backerbsensuppe  (ACGL)</v>
      </c>
      <c r="D22" s="170"/>
      <c r="E22" s="36" t="str">
        <f ca="1">NEUTRAL!E22</f>
        <v>Karottencremesuppe (AGL)</v>
      </c>
      <c r="F22" s="170"/>
      <c r="G22" s="36" t="str">
        <f ca="1">NEUTRAL!G22</f>
        <v>Backerbsensuppe  (ACGL)</v>
      </c>
      <c r="H22" s="170"/>
      <c r="I22" s="41"/>
      <c r="J22" s="168"/>
      <c r="K22" s="41"/>
      <c r="L22" s="170"/>
      <c r="M22" s="36" t="str">
        <f ca="1">IF(ISBLANK(NEUTRAL!J22),"",NEUTRAL!J22)</f>
        <v>Karottencremesuppe (AGL)</v>
      </c>
      <c r="N22" s="170"/>
      <c r="O22" s="68" t="str">
        <f>NEUTRAL!$L$5</f>
        <v>Milchspeise (AG)</v>
      </c>
      <c r="P22" s="69"/>
    </row>
    <row r="23" spans="1:16" s="6" customFormat="1" ht="45" customHeight="1">
      <c r="A23" s="174"/>
      <c r="B23" s="157"/>
      <c r="C23" s="39" t="str">
        <f ca="1">NEUTRAL!C23</f>
        <v xml:space="preserve"> Gekochter Selchschopf  (GLO)</v>
      </c>
      <c r="D23" s="168"/>
      <c r="E23" s="39" t="str">
        <f ca="1">NEUTRAL!E23</f>
        <v>Krautfleckerln  (AC)</v>
      </c>
      <c r="F23" s="168"/>
      <c r="G23" s="39" t="str">
        <f ca="1">NEUTRAL!G23</f>
        <v xml:space="preserve"> Nußpalatschinken  (ACGH)</v>
      </c>
      <c r="H23" s="168"/>
      <c r="I23" s="39" t="str">
        <f ca="1">NEUTRAL!I23</f>
        <v xml:space="preserve"> Selchflan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/>
    </row>
    <row r="24" spans="1:16" s="6" customFormat="1" ht="45" customHeight="1">
      <c r="A24" s="174"/>
      <c r="B24" s="157"/>
      <c r="C24" s="41" t="str">
        <f ca="1">NEUTRAL!C24</f>
        <v xml:space="preserve"> mit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mit</v>
      </c>
      <c r="H24" s="168"/>
      <c r="I24" s="41" t="str">
        <f ca="1">NEUTRAL!I24</f>
        <v xml:space="preserve"> mit</v>
      </c>
      <c r="J24" s="168"/>
      <c r="K24" s="41" t="e">
        <f>NEUTRAL!#REF!</f>
        <v>#REF!</v>
      </c>
      <c r="L24" s="168"/>
      <c r="M24" s="39" t="str">
        <f ca="1">IF(ISBLANK(NEUTRAL!J24),"",NEUTRAL!J24)</f>
        <v xml:space="preserve"> Erdäpfelpuffer (C)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>
      <c r="A25" s="174"/>
      <c r="B25" s="157"/>
      <c r="C25" s="41" t="str">
        <f ca="1">NEUTRAL!C25</f>
        <v>Krautfleckerln  (AC)</v>
      </c>
      <c r="D25" s="168"/>
      <c r="E25" s="41" t="str">
        <f ca="1">NEUTRAL!E25</f>
        <v xml:space="preserve"> Salat (MO)</v>
      </c>
      <c r="F25" s="168"/>
      <c r="G25" s="41" t="str">
        <f ca="1">NEUTRAL!G25</f>
        <v xml:space="preserve"> Schokosauce (G)</v>
      </c>
      <c r="H25" s="168"/>
      <c r="I25" s="41" t="str">
        <f ca="1">NEUTRAL!I25</f>
        <v>pürierten Krautfleckerln (AC)</v>
      </c>
      <c r="J25" s="168"/>
      <c r="K25" s="41"/>
      <c r="L25" s="168"/>
      <c r="M25" s="41" t="str">
        <f ca="1">IF(ISBLANK(NEUTRAL!J25),"",NEUTRAL!J25)</f>
        <v xml:space="preserve"> mit Apfelmus </v>
      </c>
      <c r="N25" s="168"/>
      <c r="O25" s="64" t="str">
        <f>NEUTRAL!$L$20</f>
        <v>Käsetoast, Ketchup (AG)</v>
      </c>
      <c r="P25" s="70"/>
    </row>
    <row r="26" spans="1:16" s="6" customFormat="1" ht="45" customHeight="1">
      <c r="A26" s="174"/>
      <c r="B26" s="157"/>
      <c r="C26" s="41" t="str">
        <f ca="1">NEUTRAL!C26</f>
        <v>Fruchtkuchen (G)</v>
      </c>
      <c r="D26" s="168"/>
      <c r="E26" s="41" t="str">
        <f ca="1">NEUTRAL!E26</f>
        <v>Fruchtkuchen (G)</v>
      </c>
      <c r="F26" s="168"/>
      <c r="G26" s="41" t="str">
        <f ca="1">NEUTRAL!G26</f>
        <v>Fruchtkuchen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/>
    </row>
    <row r="27" spans="1:16" s="6" customFormat="1" ht="45" customHeight="1" thickBot="1">
      <c r="A27" s="175"/>
      <c r="B27" s="158"/>
      <c r="C27" s="45" t="str">
        <f ca="1">NEUTRAL!C27</f>
        <v xml:space="preserve">1045 Kcal / 48 g Fett / 54 g Proteine / 93 g KH / 7,8 BE </v>
      </c>
      <c r="D27" s="169"/>
      <c r="E27" s="45" t="str">
        <f ca="1">NEUTRAL!E27</f>
        <v xml:space="preserve">770 Kcal / 34 g Fett / 21 g Proteine / 90 g KH / 7,6 BE </v>
      </c>
      <c r="F27" s="169"/>
      <c r="G27" s="45" t="str">
        <f ca="1">NEUTRAL!G27</f>
        <v xml:space="preserve">3273 Kcal / 55 g Fett / 56 g Proteine / 617 g KH / 51,4 BE </v>
      </c>
      <c r="H27" s="169"/>
      <c r="I27" s="45" t="str">
        <f ca="1">NEUTRAL!I27</f>
        <v xml:space="preserve">724 Kcal / 29 g Fett / 32 g Proteine / 81 g KH / 6,8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567 Kcal / 24 g Fett / 17 g Proteine / 69 g KH / 5,7 BE </v>
      </c>
      <c r="N27" s="169"/>
      <c r="O27" s="66"/>
      <c r="P27" s="71" t="s">
        <v>304</v>
      </c>
    </row>
    <row r="28" spans="1:16" s="6" customFormat="1" ht="45" customHeight="1">
      <c r="A28" s="176" t="s">
        <v>6</v>
      </c>
      <c r="B28" s="156">
        <f>B22+1</f>
        <v>46283</v>
      </c>
      <c r="C28" s="41" t="str">
        <f ca="1">NEUTRAL!C28</f>
        <v>Rindsuppe mit Parmesannockerl (ACGL)</v>
      </c>
      <c r="D28" s="170"/>
      <c r="E28" s="36" t="str">
        <f ca="1">NEUTRAL!E28</f>
        <v>Maiscremesuppe  (AG)</v>
      </c>
      <c r="F28" s="170"/>
      <c r="G28" s="36" t="str">
        <f ca="1">NEUTRAL!G28</f>
        <v>Rindsuppe mit Parmesannockerl (ACGL)</v>
      </c>
      <c r="H28" s="170"/>
      <c r="I28" s="41"/>
      <c r="J28" s="168"/>
      <c r="K28" s="41"/>
      <c r="L28" s="170"/>
      <c r="M28" s="36" t="str">
        <f ca="1">IF(ISBLANK(NEUTRAL!J28),"",NEUTRAL!J28)</f>
        <v>Maiscremesuppe  (AG)</v>
      </c>
      <c r="N28" s="170"/>
      <c r="O28" s="68" t="str">
        <f>NEUTRAL!$L$5</f>
        <v>Milchspeise (AG)</v>
      </c>
      <c r="P28" s="69"/>
    </row>
    <row r="29" spans="1:16" s="6" customFormat="1" ht="45" customHeight="1">
      <c r="A29" s="174"/>
      <c r="B29" s="157"/>
      <c r="C29" s="39" t="str">
        <f ca="1">NEUTRAL!C29</f>
        <v>Fisch gebacken  (ACDG)</v>
      </c>
      <c r="D29" s="168"/>
      <c r="E29" s="39" t="str">
        <f ca="1">NEUTRAL!E29</f>
        <v>Fischfilet "Müllerin" (ADFG)</v>
      </c>
      <c r="F29" s="168"/>
      <c r="G29" s="39" t="str">
        <f ca="1">NEUTRAL!G29</f>
        <v>Apfelstrudel (AG)</v>
      </c>
      <c r="H29" s="168"/>
      <c r="I29" s="39" t="str">
        <f ca="1">NEUTRAL!I29</f>
        <v xml:space="preserve"> Herzhafter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 xml:space="preserve"> mit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mit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Extrawurst (ACM)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>
      <c r="A31" s="174"/>
      <c r="B31" s="157"/>
      <c r="C31" s="41" t="str">
        <f ca="1">NEUTRAL!C31</f>
        <v>Kartoffelsalat  (LM)</v>
      </c>
      <c r="D31" s="168"/>
      <c r="E31" s="41" t="str">
        <f ca="1">NEUTRAL!E31</f>
        <v>Kartoffelsalat  (LM)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püriertem Kartoffelsalat  (LM)</v>
      </c>
      <c r="J31" s="168"/>
      <c r="K31" s="41"/>
      <c r="L31" s="168"/>
      <c r="M31" s="41" t="str">
        <f ca="1">IF(ISBLANK(NEUTRAL!J31),"",NEUTRAL!J31)</f>
        <v>Brot (A)</v>
      </c>
      <c r="N31" s="168"/>
      <c r="O31" s="64" t="str">
        <f>NEUTRAL!$L$20</f>
        <v>Käsetoast, Ketchup (AG)</v>
      </c>
      <c r="P31" s="70"/>
    </row>
    <row r="32" spans="1:16" s="6" customFormat="1" ht="45" customHeight="1">
      <c r="A32" s="174"/>
      <c r="B32" s="157"/>
      <c r="C32" s="41" t="str">
        <f ca="1">NEUTRAL!C32</f>
        <v>Fruchtkuchen</v>
      </c>
      <c r="D32" s="168"/>
      <c r="E32" s="41" t="str">
        <f ca="1">NEUTRAL!E32</f>
        <v>Fruchtkuchen</v>
      </c>
      <c r="F32" s="168"/>
      <c r="G32" s="41" t="str">
        <f ca="1">NEUTRAL!G32</f>
        <v>Fruchtkuchen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>
      <c r="A33" s="175"/>
      <c r="B33" s="158"/>
      <c r="C33" s="45" t="str">
        <f ca="1">NEUTRAL!C33</f>
        <v xml:space="preserve">844 Kcal / 20 g Fett / 50 g Proteine / 110 g KH / 9,2 BE </v>
      </c>
      <c r="D33" s="169"/>
      <c r="E33" s="45" t="str">
        <f ca="1">NEUTRAL!E33</f>
        <v xml:space="preserve">891 Kcal / 53 g Fett / 34 g Proteine / 65 g KH / 5,4 BE </v>
      </c>
      <c r="F33" s="169"/>
      <c r="G33" s="45" t="str">
        <f ca="1">NEUTRAL!G33</f>
        <v xml:space="preserve">1085 Kcal / 35 g Fett / 22 g Proteine / 162 g KH / 13,5 BE </v>
      </c>
      <c r="H33" s="169"/>
      <c r="I33" s="45" t="str">
        <f ca="1">NEUTRAL!I33</f>
        <v xml:space="preserve">302 Kcal / 15 g Fett / 14 g Proteine / 26 g KH / 2,1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1195 Kcal / 73 g Fett / 41 g Proteine / 88 g KH / 7,4 BE </v>
      </c>
      <c r="N33" s="169"/>
      <c r="O33" s="66"/>
      <c r="P33" s="71" t="s">
        <v>304</v>
      </c>
    </row>
    <row r="34" spans="1:16" s="6" customFormat="1" ht="45" customHeight="1">
      <c r="A34" s="176" t="s">
        <v>13</v>
      </c>
      <c r="B34" s="156">
        <f>B28+1</f>
        <v>46284</v>
      </c>
      <c r="C34" s="41" t="str">
        <f ca="1">NEUTRAL!C34</f>
        <v>Buchstabensuppe (ACGL)</v>
      </c>
      <c r="D34" s="170"/>
      <c r="E34" s="36" t="str">
        <f ca="1">NEUTRAL!E34</f>
        <v>Lauchcremesuppe  (AGL)</v>
      </c>
      <c r="F34" s="170"/>
      <c r="G34" s="36" t="str">
        <f ca="1">NEUTRAL!G34</f>
        <v>Buchstabensuppe (ACGL)</v>
      </c>
      <c r="H34" s="170"/>
      <c r="I34" s="41"/>
      <c r="J34" s="168"/>
      <c r="K34" s="41"/>
      <c r="L34" s="170"/>
      <c r="M34" s="36" t="str">
        <f ca="1">IF(ISBLANK(NEUTRAL!J34),"",NEUTRAL!J34)</f>
        <v>Lauchcremesuppe  (AGL)</v>
      </c>
      <c r="N34" s="170"/>
      <c r="O34" s="68" t="str">
        <f>NEUTRAL!$L$5</f>
        <v>Milchspeise (AG)</v>
      </c>
      <c r="P34" s="69"/>
    </row>
    <row r="35" spans="1:16" s="6" customFormat="1" ht="45" customHeight="1">
      <c r="A35" s="174"/>
      <c r="B35" s="157"/>
      <c r="C35" s="39" t="str">
        <f ca="1">NEUTRAL!C35</f>
        <v>Surbraten  (GL)</v>
      </c>
      <c r="D35" s="168"/>
      <c r="E35" s="39" t="str">
        <f ca="1">NEUTRAL!E35</f>
        <v>Schlutzkrapfen  (ACG)</v>
      </c>
      <c r="F35" s="168"/>
      <c r="G35" s="39" t="str">
        <f ca="1">NEUTRAL!G35</f>
        <v>Topfenauflauf (ACG)</v>
      </c>
      <c r="H35" s="168"/>
      <c r="I35" s="39" t="str">
        <f ca="1">NEUTRAL!I35</f>
        <v xml:space="preserve"> Bratlflan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>
      <c r="A36" s="174"/>
      <c r="B36" s="157"/>
      <c r="C36" s="41" t="str">
        <f ca="1">NEUTRAL!C36</f>
        <v>Sauerkraut (M)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Erdäpfel-Zwiebelpüree (G)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Bratwurst, Senf, Kren (MO)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>
      <c r="A37" s="174"/>
      <c r="B37" s="157"/>
      <c r="C37" s="41" t="str">
        <f ca="1">NEUTRAL!C37</f>
        <v>Kartoffelknödel  (AC)</v>
      </c>
      <c r="D37" s="168"/>
      <c r="E37" s="41" t="str">
        <f ca="1">NEUTRAL!E37</f>
        <v>braune Butter (G)</v>
      </c>
      <c r="F37" s="168"/>
      <c r="G37" s="41" t="str">
        <f ca="1">NEUTRAL!G37</f>
        <v xml:space="preserve"> Birnenstücken</v>
      </c>
      <c r="H37" s="168"/>
      <c r="I37" s="41" t="str">
        <f ca="1">NEUTRAL!I37</f>
        <v xml:space="preserve"> püriertes Sauerkraut (G)</v>
      </c>
      <c r="J37" s="168"/>
      <c r="K37" s="41"/>
      <c r="L37" s="168"/>
      <c r="M37" s="41" t="str">
        <f ca="1">IF(ISBLANK(NEUTRAL!J37),"",NEUTRAL!J37)</f>
        <v xml:space="preserve"> Brot (AG)</v>
      </c>
      <c r="N37" s="168"/>
      <c r="O37" s="64" t="str">
        <f>NEUTRAL!$L$20</f>
        <v>Käsetoast, Ketchup (AG)</v>
      </c>
      <c r="P37" s="70"/>
    </row>
    <row r="38" spans="1:16" s="6" customFormat="1" ht="45" customHeight="1">
      <c r="A38" s="174"/>
      <c r="B38" s="157"/>
      <c r="C38" s="41" t="str">
        <f ca="1">NEUTRAL!C38</f>
        <v xml:space="preserve"> Biskuitroulade (AC)</v>
      </c>
      <c r="D38" s="168"/>
      <c r="E38" s="41" t="str">
        <f ca="1">NEUTRAL!E38</f>
        <v xml:space="preserve"> Biskuitroulade (AC)</v>
      </c>
      <c r="F38" s="168"/>
      <c r="G38" s="41" t="str">
        <f ca="1">NEUTRAL!G38</f>
        <v xml:space="preserve"> Biskuitroulade (AC)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>
      <c r="A39" s="175"/>
      <c r="B39" s="158"/>
      <c r="C39" s="45" t="str">
        <f ca="1">NEUTRAL!C39</f>
        <v xml:space="preserve">1055 Kcal / 64 g Fett / 51 g Proteine / 67 g KH / 5,7 BE </v>
      </c>
      <c r="D39" s="169"/>
      <c r="E39" s="45" t="str">
        <f ca="1">NEUTRAL!E39</f>
        <v xml:space="preserve">858 Kcal / 49 g Fett / 26 g Proteine / 76 g KH / 6,4 BE </v>
      </c>
      <c r="F39" s="169"/>
      <c r="G39" s="45" t="str">
        <f ca="1">NEUTRAL!G39</f>
        <v xml:space="preserve">739 Kcal / 26 g Fett / 34 g Proteine / 90 g KH / 7,6 BE </v>
      </c>
      <c r="H39" s="169"/>
      <c r="I39" s="45" t="str">
        <f ca="1">NEUTRAL!I39</f>
        <v xml:space="preserve">399 Kcal / 26 g Fett / 20 g Proteine / 18 g KH / 1,5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817 Kcal / 57 g Fett / 30 g Proteine / 41 g KH / 3,4 BE </v>
      </c>
      <c r="N39" s="169"/>
      <c r="O39" s="66"/>
      <c r="P39" s="71" t="s">
        <v>304</v>
      </c>
    </row>
    <row r="40" spans="1:16" s="6" customFormat="1" ht="45" customHeight="1">
      <c r="A40" s="184" t="s">
        <v>14</v>
      </c>
      <c r="B40" s="150">
        <f>B34+1</f>
        <v>46285</v>
      </c>
      <c r="C40" s="41" t="str">
        <f ca="1">NEUTRAL!C40</f>
        <v>Rindsuppe mit Grießdukaten (ACGL)</v>
      </c>
      <c r="D40" s="170"/>
      <c r="E40" s="36" t="str">
        <f ca="1">NEUTRAL!E40</f>
        <v>Schwarzwurzelcremesuppe  (AGL)</v>
      </c>
      <c r="F40" s="170"/>
      <c r="G40" s="36" t="str">
        <f ca="1">NEUTRAL!G40</f>
        <v>Rindsuppe mit Grießdukaten (ACGL)</v>
      </c>
      <c r="H40" s="170"/>
      <c r="I40" s="41"/>
      <c r="J40" s="168"/>
      <c r="K40" s="41"/>
      <c r="L40" s="170"/>
      <c r="M40" s="36" t="str">
        <f ca="1">IF(ISBLANK(NEUTRAL!J40),"",NEUTRAL!J40)</f>
        <v>Schwarzwurzelcremesuppe  (AGL)</v>
      </c>
      <c r="N40" s="170"/>
      <c r="O40" s="68" t="str">
        <f>NEUTRAL!$L$5</f>
        <v>Milchspeise (AG)</v>
      </c>
      <c r="P40" s="69"/>
    </row>
    <row r="41" spans="1:16" s="6" customFormat="1" ht="45" customHeight="1">
      <c r="A41" s="185"/>
      <c r="B41" s="151"/>
      <c r="C41" s="39" t="str">
        <f ca="1">NEUTRAL!C41</f>
        <v xml:space="preserve"> Gebackenes Putenschnitzel (AC)</v>
      </c>
      <c r="D41" s="168"/>
      <c r="E41" s="39" t="str">
        <f ca="1">NEUTRAL!E41</f>
        <v>Eiernockerl  (ACG)</v>
      </c>
      <c r="F41" s="168"/>
      <c r="G41" s="39" t="str">
        <f ca="1">NEUTRAL!G41</f>
        <v>Scheiterhaufen (ACFG)</v>
      </c>
      <c r="H41" s="168"/>
      <c r="I41" s="39" t="str">
        <f ca="1">NEUTRAL!I41</f>
        <v xml:space="preserve"> Eier-Nockerlflan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/>
    </row>
    <row r="42" spans="1:16" s="6" customFormat="1" ht="45" customHeight="1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 xml:space="preserve"> mit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mit</v>
      </c>
      <c r="J42" s="168"/>
      <c r="K42" s="41" t="e">
        <f>NEUTRAL!#REF!</f>
        <v>#REF!</v>
      </c>
      <c r="L42" s="168"/>
      <c r="M42" s="39" t="str">
        <f ca="1">IF(ISBLANK(NEUTRAL!J42),"",NEUTRAL!J42)</f>
        <v>Käsewurst (CGM)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Gurkensalat  (GLM)</v>
      </c>
      <c r="F43" s="168"/>
      <c r="G43" s="41" t="str">
        <f ca="1">NEUTRAL!G43</f>
        <v xml:space="preserve"> Äpfel und Rosinen</v>
      </c>
      <c r="H43" s="168"/>
      <c r="I43" s="41" t="str">
        <f ca="1">NEUTRAL!I43</f>
        <v xml:space="preserve"> püriertem Gurkensalat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>
      <c r="A44" s="185"/>
      <c r="B44" s="151"/>
      <c r="C44" s="41" t="str">
        <f ca="1">NEUTRAL!C44</f>
        <v>Nusskuchen (GH)</v>
      </c>
      <c r="D44" s="168"/>
      <c r="E44" s="41" t="str">
        <f ca="1">NEUTRAL!E44</f>
        <v>Nusskuchen (GH)</v>
      </c>
      <c r="F44" s="168"/>
      <c r="G44" s="41" t="str">
        <f ca="1">NEUTRAL!G44</f>
        <v>Nusskuchen (GH)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>
      <c r="A45" s="186"/>
      <c r="B45" s="152"/>
      <c r="C45" s="45" t="str">
        <f ca="1">NEUTRAL!C45</f>
        <v xml:space="preserve">1150 Kcal / 62 g Fett / 59 g Proteine / 85 g KH / 7,1 BE </v>
      </c>
      <c r="D45" s="169"/>
      <c r="E45" s="45" t="str">
        <f ca="1">NEUTRAL!E45</f>
        <v xml:space="preserve">1109 Kcal / 69 g Fett / 33 g Proteine / 87 g KH / 7,3 BE </v>
      </c>
      <c r="F45" s="169"/>
      <c r="G45" s="45" t="str">
        <f ca="1">NEUTRAL!G45</f>
        <v xml:space="preserve">764 Kcal / 28 g Fett / 23 g Proteine / 104 g KH / 8,6 BE </v>
      </c>
      <c r="H45" s="169"/>
      <c r="I45" s="45" t="str">
        <f ca="1">NEUTRAL!I45</f>
        <v xml:space="preserve">382 Kcal / 26 g Fett / 20 g Proteine / 15 g KH / 1,2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679 Kcal / 46 g Fett / 29 g Proteine / 35 g KH / 2,9 BE </v>
      </c>
      <c r="N45" s="169"/>
      <c r="O45" s="66"/>
      <c r="P45" s="71" t="s">
        <v>304</v>
      </c>
    </row>
    <row r="46" spans="1:16" ht="32.25" customHeight="1" thickBot="1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104" priority="33" stopIfTrue="1">
      <formula>ISBLANK(D4)</formula>
    </cfRule>
  </conditionalFormatting>
  <conditionalFormatting sqref="F4">
    <cfRule type="expression" dxfId="103" priority="32" stopIfTrue="1">
      <formula>ISBLANK(F4)</formula>
    </cfRule>
  </conditionalFormatting>
  <conditionalFormatting sqref="H16">
    <cfRule type="expression" dxfId="102" priority="23" stopIfTrue="1">
      <formula>ISBLANK(H16)</formula>
    </cfRule>
  </conditionalFormatting>
  <conditionalFormatting sqref="D28 N28">
    <cfRule type="expression" dxfId="101" priority="19" stopIfTrue="1">
      <formula>ISBLANK(D28)</formula>
    </cfRule>
  </conditionalFormatting>
  <conditionalFormatting sqref="F28">
    <cfRule type="expression" dxfId="100" priority="18" stopIfTrue="1">
      <formula>ISBLANK(F28)</formula>
    </cfRule>
  </conditionalFormatting>
  <conditionalFormatting sqref="H22">
    <cfRule type="expression" dxfId="99" priority="20" stopIfTrue="1">
      <formula>ISBLANK(H22)</formula>
    </cfRule>
  </conditionalFormatting>
  <conditionalFormatting sqref="D22 N22">
    <cfRule type="expression" dxfId="98" priority="22" stopIfTrue="1">
      <formula>ISBLANK(D22)</formula>
    </cfRule>
  </conditionalFormatting>
  <conditionalFormatting sqref="F16">
    <cfRule type="expression" dxfId="97" priority="24" stopIfTrue="1">
      <formula>ISBLANK(F16)</formula>
    </cfRule>
  </conditionalFormatting>
  <conditionalFormatting sqref="H10">
    <cfRule type="expression" dxfId="96" priority="26" stopIfTrue="1">
      <formula>ISBLANK(H10)</formula>
    </cfRule>
  </conditionalFormatting>
  <conditionalFormatting sqref="D10 N10">
    <cfRule type="expression" dxfId="95" priority="28" stopIfTrue="1">
      <formula>ISBLANK(D10)</formula>
    </cfRule>
  </conditionalFormatting>
  <conditionalFormatting sqref="F10">
    <cfRule type="expression" dxfId="94" priority="27" stopIfTrue="1">
      <formula>ISBLANK(F10)</formula>
    </cfRule>
  </conditionalFormatting>
  <conditionalFormatting sqref="P4">
    <cfRule type="expression" dxfId="93" priority="31" stopIfTrue="1">
      <formula>ISBLANK(P4)</formula>
    </cfRule>
  </conditionalFormatting>
  <conditionalFormatting sqref="P11:P15 P17:P21 P23:P27 P29:P33 P35:P39 P41:P45">
    <cfRule type="expression" dxfId="92" priority="9" stopIfTrue="1">
      <formula>ISBLANK(P11)</formula>
    </cfRule>
  </conditionalFormatting>
  <conditionalFormatting sqref="H4">
    <cfRule type="expression" dxfId="91" priority="30" stopIfTrue="1">
      <formula>ISBLANK(H4)</formula>
    </cfRule>
  </conditionalFormatting>
  <conditionalFormatting sqref="D40 N40">
    <cfRule type="expression" dxfId="90" priority="13" stopIfTrue="1">
      <formula>ISBLANK(D40)</formula>
    </cfRule>
  </conditionalFormatting>
  <conditionalFormatting sqref="P5:P9">
    <cfRule type="expression" dxfId="89" priority="29" stopIfTrue="1">
      <formula>ISBLANK(P5)</formula>
    </cfRule>
  </conditionalFormatting>
  <conditionalFormatting sqref="D16 N16">
    <cfRule type="expression" dxfId="88" priority="25" stopIfTrue="1">
      <formula>ISBLANK(D16)</formula>
    </cfRule>
  </conditionalFormatting>
  <conditionalFormatting sqref="F22">
    <cfRule type="expression" dxfId="87" priority="21" stopIfTrue="1">
      <formula>ISBLANK(F22)</formula>
    </cfRule>
  </conditionalFormatting>
  <conditionalFormatting sqref="H28">
    <cfRule type="expression" dxfId="86" priority="17" stopIfTrue="1">
      <formula>ISBLANK(H28)</formula>
    </cfRule>
  </conditionalFormatting>
  <conditionalFormatting sqref="F34">
    <cfRule type="expression" dxfId="85" priority="15" stopIfTrue="1">
      <formula>ISBLANK(F34)</formula>
    </cfRule>
  </conditionalFormatting>
  <conditionalFormatting sqref="D34 N34">
    <cfRule type="expression" dxfId="84" priority="16" stopIfTrue="1">
      <formula>ISBLANK(D34)</formula>
    </cfRule>
  </conditionalFormatting>
  <conditionalFormatting sqref="H34">
    <cfRule type="expression" dxfId="83" priority="14" stopIfTrue="1">
      <formula>ISBLANK(H34)</formula>
    </cfRule>
  </conditionalFormatting>
  <conditionalFormatting sqref="F40">
    <cfRule type="expression" dxfId="82" priority="12" stopIfTrue="1">
      <formula>ISBLANK(F40)</formula>
    </cfRule>
  </conditionalFormatting>
  <conditionalFormatting sqref="H40">
    <cfRule type="expression" dxfId="81" priority="11" stopIfTrue="1">
      <formula>ISBLANK(H40)</formula>
    </cfRule>
  </conditionalFormatting>
  <conditionalFormatting sqref="P10 P16 P22 P28 P34 P40">
    <cfRule type="expression" dxfId="80" priority="10" stopIfTrue="1">
      <formula>ISBLANK(P10)</formula>
    </cfRule>
  </conditionalFormatting>
  <conditionalFormatting sqref="L16">
    <cfRule type="expression" dxfId="79" priority="6" stopIfTrue="1">
      <formula>ISBLANK(L16)</formula>
    </cfRule>
  </conditionalFormatting>
  <conditionalFormatting sqref="L22">
    <cfRule type="expression" dxfId="78" priority="5" stopIfTrue="1">
      <formula>ISBLANK(L22)</formula>
    </cfRule>
  </conditionalFormatting>
  <conditionalFormatting sqref="L10">
    <cfRule type="expression" dxfId="77" priority="7" stopIfTrue="1">
      <formula>ISBLANK(L10)</formula>
    </cfRule>
  </conditionalFormatting>
  <conditionalFormatting sqref="J4 L4">
    <cfRule type="expression" dxfId="76" priority="8" stopIfTrue="1">
      <formula>ISBLANK(J4)</formula>
    </cfRule>
  </conditionalFormatting>
  <conditionalFormatting sqref="L28">
    <cfRule type="expression" dxfId="75" priority="4" stopIfTrue="1">
      <formula>ISBLANK(L28)</formula>
    </cfRule>
  </conditionalFormatting>
  <conditionalFormatting sqref="L34">
    <cfRule type="expression" dxfId="74" priority="3" stopIfTrue="1">
      <formula>ISBLANK(L34)</formula>
    </cfRule>
  </conditionalFormatting>
  <conditionalFormatting sqref="L40">
    <cfRule type="expression" dxfId="73" priority="2" stopIfTrue="1">
      <formula>ISBLANK(L40)</formula>
    </cfRule>
  </conditionalFormatting>
  <conditionalFormatting sqref="J10 J16 J22 J28 J34 J40">
    <cfRule type="expression" dxfId="72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3" orientation="landscape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49"/>
  <sheetViews>
    <sheetView zoomScale="40" zoomScaleNormal="40" workbookViewId="0">
      <selection activeCell="I8" sqref="I8"/>
    </sheetView>
  </sheetViews>
  <sheetFormatPr baseColWidth="10" defaultColWidth="11" defaultRowHeight="45.75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>
      <c r="B1" s="3"/>
      <c r="C1" s="3"/>
      <c r="E1" s="16" t="str">
        <f>NEUTRAL!C2</f>
        <v>Woche 38 vom 14.09.2026 bis zum 20.09.2026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305</v>
      </c>
      <c r="O1" s="172"/>
      <c r="P1" s="173"/>
    </row>
    <row r="2" spans="1:16" s="4" customFormat="1" ht="41.25" customHeight="1" thickBot="1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>
      <c r="A4" s="174" t="s">
        <v>0</v>
      </c>
      <c r="B4" s="157" t="str">
        <f>NEUTRAL!$B$4</f>
        <v>14.09.2026</v>
      </c>
      <c r="C4" s="41" t="str">
        <f ca="1">NEUTRAL!C4</f>
        <v>Rindsuppe mit Gemüse (ACGL)</v>
      </c>
      <c r="D4" s="168">
        <f>SUM('MA S:E'!D4)</f>
        <v>90</v>
      </c>
      <c r="E4" s="41" t="str">
        <f ca="1">NEUTRAL!E4</f>
        <v>Legierte Grießsuppe  (ACG)</v>
      </c>
      <c r="F4" s="168">
        <f>SUM('MA S:E'!F4)</f>
        <v>9</v>
      </c>
      <c r="G4" s="41" t="str">
        <f ca="1">NEUTRAL!G4</f>
        <v>Rindsuppe mit Gemüse (ACGL)</v>
      </c>
      <c r="H4" s="168">
        <f>SUM('MA S:E'!H4)</f>
        <v>12</v>
      </c>
      <c r="I4" s="41"/>
      <c r="J4" s="168">
        <f>SUM('MA S:E'!J4)</f>
        <v>22</v>
      </c>
      <c r="K4" s="41"/>
      <c r="L4" s="168">
        <f>SUM('MA S:E'!L4)</f>
        <v>0</v>
      </c>
      <c r="M4" s="36" t="str">
        <f ca="1">IF(ISBLANK(NEUTRAL!J4),"",NEUTRAL!J4)</f>
        <v>Legierte Grießsuppe  (ACG)</v>
      </c>
      <c r="N4" s="168">
        <f>SUM('MA S:E'!N4)</f>
        <v>85</v>
      </c>
      <c r="O4" s="62" t="str">
        <f>NEUTRAL!$L$5</f>
        <v>Milchspeise (AG)</v>
      </c>
      <c r="P4" s="75">
        <f>SUM('MA S:E'!P4)</f>
        <v>24</v>
      </c>
    </row>
    <row r="5" spans="1:16" s="6" customFormat="1" ht="45" customHeight="1">
      <c r="A5" s="174"/>
      <c r="B5" s="157"/>
      <c r="C5" s="39" t="str">
        <f ca="1">NEUTRAL!C5</f>
        <v>Spaghetti Bolognese  (AGL)</v>
      </c>
      <c r="D5" s="168"/>
      <c r="E5" s="39" t="str">
        <f ca="1">NEUTRAL!E5</f>
        <v>Gemüsestrudel  (ACGL)</v>
      </c>
      <c r="F5" s="168"/>
      <c r="G5" s="39" t="str">
        <f ca="1">NEUTRAL!G5</f>
        <v>Mohnauflauf (ACG)</v>
      </c>
      <c r="H5" s="168"/>
      <c r="I5" s="39" t="str">
        <f ca="1">NEUTRAL!I5</f>
        <v xml:space="preserve"> Nudelflan (ACFG)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75">
        <f>SUM('MA S:E'!P5)</f>
        <v>4</v>
      </c>
    </row>
    <row r="6" spans="1:16" s="6" customFormat="1" ht="45" customHeight="1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</v>
      </c>
      <c r="J6" s="168"/>
      <c r="K6" s="41" t="e">
        <f>NEUTRAL!#REF!</f>
        <v>#REF!</v>
      </c>
      <c r="L6" s="168"/>
      <c r="M6" s="39" t="str">
        <f ca="1">IF(ISBLANK(NEUTRAL!J6),"",NEUTRAL!J6)</f>
        <v>Rindfleischsalat (CO)</v>
      </c>
      <c r="N6" s="168"/>
      <c r="O6" s="64" t="str">
        <f>NEUTRAL!$L$15</f>
        <v>Debreziner,  Senf, Kren, Brot (ALMO)</v>
      </c>
      <c r="P6" s="75">
        <f>SUM('MA S:E'!P6)</f>
        <v>0</v>
      </c>
    </row>
    <row r="7" spans="1:16" s="6" customFormat="1" ht="45" customHeight="1">
      <c r="A7" s="174"/>
      <c r="B7" s="157"/>
      <c r="C7" s="41" t="str">
        <f ca="1">NEUTRAL!C7</f>
        <v xml:space="preserve">Parmesan </v>
      </c>
      <c r="D7" s="168"/>
      <c r="E7" s="41" t="str">
        <f ca="1">NEUTRAL!E7</f>
        <v>Knoblauchsauce (AFGL)</v>
      </c>
      <c r="F7" s="168"/>
      <c r="G7" s="41" t="str">
        <f ca="1">NEUTRAL!G7</f>
        <v xml:space="preserve"> Zwetschkensauce</v>
      </c>
      <c r="H7" s="168"/>
      <c r="I7" s="41" t="str">
        <f ca="1">NEUTRAL!I7</f>
        <v xml:space="preserve"> passierter Bolognesesauce  (GL)</v>
      </c>
      <c r="J7" s="168"/>
      <c r="K7" s="41"/>
      <c r="L7" s="168"/>
      <c r="M7" s="41" t="str">
        <f ca="1">IF(ISBLANK(NEUTRAL!J7),"",NEUTRAL!J7)</f>
        <v xml:space="preserve"> Brot (A)</v>
      </c>
      <c r="N7" s="168"/>
      <c r="O7" s="64" t="str">
        <f>NEUTRAL!$L$20</f>
        <v>Käsetoast, Ketchup (AG)</v>
      </c>
      <c r="P7" s="75">
        <f>SUM('MA S:E'!P7)</f>
        <v>3</v>
      </c>
    </row>
    <row r="8" spans="1:16" s="6" customFormat="1" ht="45" customHeight="1">
      <c r="A8" s="174"/>
      <c r="B8" s="157"/>
      <c r="C8" s="41" t="str">
        <f ca="1">NEUTRAL!C8</f>
        <v xml:space="preserve"> Königskuchen (ACGHO)</v>
      </c>
      <c r="D8" s="168"/>
      <c r="E8" s="41" t="str">
        <f ca="1">NEUTRAL!E8</f>
        <v xml:space="preserve"> Königskuchen (ACGHO)</v>
      </c>
      <c r="F8" s="168"/>
      <c r="G8" s="41" t="str">
        <f ca="1">NEUTRAL!G8</f>
        <v xml:space="preserve"> Königskuchen (ACGHO)</v>
      </c>
      <c r="H8" s="168"/>
      <c r="I8" s="41" t="s">
        <v>355</v>
      </c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75">
        <f>SUM('MA S:E'!P8)</f>
        <v>3</v>
      </c>
    </row>
    <row r="9" spans="1:16" s="6" customFormat="1" ht="45" customHeight="1" thickBot="1">
      <c r="A9" s="175"/>
      <c r="B9" s="158"/>
      <c r="C9" s="45" t="str">
        <f ca="1">NEUTRAL!C9</f>
        <v xml:space="preserve">1606 Kcal / 84 g Fett / 58 g Proteine / 148 g KH / 12,3 BE </v>
      </c>
      <c r="D9" s="169"/>
      <c r="E9" s="45" t="str">
        <f ca="1">NEUTRAL!E9</f>
        <v xml:space="preserve">1342 Kcal / 74 g Fett / 30 g Proteine / 133 g KH / 11 BE </v>
      </c>
      <c r="F9" s="169"/>
      <c r="G9" s="45" t="str">
        <f ca="1">NEUTRAL!G9</f>
        <v xml:space="preserve">1478 Kcal / 80 g Fett / 39 g Proteine / 142 g KH / 11,8 BE </v>
      </c>
      <c r="H9" s="169"/>
      <c r="I9" s="45" t="str">
        <f ca="1">NEUTRAL!I9</f>
        <v xml:space="preserve">519 Kcal / 32 g Fett / 25 g Proteine / 31 g KH / 2,6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604 Kcal / 32 g Fett / 41 g Proteine / 36 g KH / 3 BE </v>
      </c>
      <c r="N9" s="169"/>
      <c r="O9" s="66"/>
      <c r="P9" s="67" t="s">
        <v>304</v>
      </c>
    </row>
    <row r="10" spans="1:16" s="6" customFormat="1" ht="45" customHeight="1">
      <c r="A10" s="176" t="s">
        <v>11</v>
      </c>
      <c r="B10" s="156">
        <f>B4+1</f>
        <v>46280</v>
      </c>
      <c r="C10" s="41" t="str">
        <f ca="1">NEUTRAL!C10</f>
        <v>Rindsuppe mit Gemüsestreifen (ACGL)</v>
      </c>
      <c r="D10" s="168">
        <f>SUM('MA S:E'!D10)</f>
        <v>72</v>
      </c>
      <c r="E10" s="36" t="str">
        <f ca="1">NEUTRAL!E10</f>
        <v>Zucchinicremesuppe (GL)</v>
      </c>
      <c r="F10" s="168">
        <f>SUM('MA S:E'!F10)</f>
        <v>18</v>
      </c>
      <c r="G10" s="36" t="str">
        <f ca="1">NEUTRAL!G10</f>
        <v>Rindsuppe mit Gemüsestreifen (ACGL)</v>
      </c>
      <c r="H10" s="168">
        <f>SUM('MA S:E'!H10)</f>
        <v>21</v>
      </c>
      <c r="I10" s="41"/>
      <c r="J10" s="168">
        <f>SUM('MA S:E'!J10)</f>
        <v>22</v>
      </c>
      <c r="K10" s="41"/>
      <c r="L10" s="168">
        <f>SUM('MA S:E'!L10)</f>
        <v>0</v>
      </c>
      <c r="M10" s="36" t="str">
        <f ca="1">IF(ISBLANK(NEUTRAL!J10),"",NEUTRAL!J10)</f>
        <v>Zucchinicremesuppe (GL)</v>
      </c>
      <c r="N10" s="168">
        <f>SUM('MA S:E'!N10)</f>
        <v>70</v>
      </c>
      <c r="O10" s="68" t="str">
        <f>NEUTRAL!$L$5</f>
        <v>Milchspeise (AG)</v>
      </c>
      <c r="P10" s="75">
        <f>SUM('MA S:E'!P10)</f>
        <v>23</v>
      </c>
    </row>
    <row r="11" spans="1:16" s="6" customFormat="1" ht="45" customHeight="1">
      <c r="A11" s="174"/>
      <c r="B11" s="157"/>
      <c r="C11" s="39" t="str">
        <f ca="1">NEUTRAL!C11</f>
        <v xml:space="preserve"> Rindfleisch Süß Sauer (AF)</v>
      </c>
      <c r="D11" s="168"/>
      <c r="E11" s="39" t="str">
        <f ca="1">NEUTRAL!E11</f>
        <v>Penne mit Tomatensauce  (ACO)</v>
      </c>
      <c r="F11" s="168"/>
      <c r="G11" s="39" t="str">
        <f ca="1">NEUTRAL!G11</f>
        <v xml:space="preserve"> Erdbeerauflauf (ACG)</v>
      </c>
      <c r="H11" s="168"/>
      <c r="I11" s="39" t="str">
        <f ca="1">NEUTRAL!I11</f>
        <v xml:space="preserve"> Schinkenflan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5">
        <f>SUM('MA S:E'!P11)</f>
        <v>9</v>
      </c>
    </row>
    <row r="12" spans="1:16" s="6" customFormat="1" ht="45" customHeight="1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 xml:space="preserve">Parmesan </v>
      </c>
      <c r="F12" s="168"/>
      <c r="G12" s="41" t="str">
        <f ca="1">NEUTRAL!G12</f>
        <v/>
      </c>
      <c r="H12" s="168"/>
      <c r="I12" s="41" t="str">
        <f ca="1">NEUTRAL!I12</f>
        <v xml:space="preserve">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>Hühnersuppentopf  (ACL)</v>
      </c>
      <c r="N12" s="168"/>
      <c r="O12" s="64" t="str">
        <f>NEUTRAL!$L$15</f>
        <v>Debreziner,  Senf, Kren, Brot (ALMO)</v>
      </c>
      <c r="P12" s="75">
        <f>SUM('MA S:E'!P12)</f>
        <v>4</v>
      </c>
    </row>
    <row r="13" spans="1:16" s="6" customFormat="1" ht="45" customHeight="1">
      <c r="A13" s="174"/>
      <c r="B13" s="157"/>
      <c r="C13" s="41" t="str">
        <f ca="1">NEUTRAL!C13</f>
        <v xml:space="preserve"> Reis  (G)</v>
      </c>
      <c r="D13" s="168"/>
      <c r="E13" s="41" t="str">
        <f ca="1">NEUTRAL!E13</f>
        <v xml:space="preserve"> Salat (MO)</v>
      </c>
      <c r="F13" s="168"/>
      <c r="G13" s="41"/>
      <c r="H13" s="168"/>
      <c r="I13" s="41" t="str">
        <f ca="1">NEUTRAL!I13</f>
        <v xml:space="preserve"> Erdäpfelpüree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5">
        <f>SUM('MA S:E'!P13)</f>
        <v>2</v>
      </c>
    </row>
    <row r="14" spans="1:16" s="6" customFormat="1" ht="45" customHeight="1">
      <c r="A14" s="174"/>
      <c r="B14" s="157"/>
      <c r="C14" s="41" t="str">
        <f ca="1">NEUTRAL!C14</f>
        <v xml:space="preserve">Obst </v>
      </c>
      <c r="D14" s="168"/>
      <c r="E14" s="41" t="str">
        <f ca="1">NEUTRAL!E14</f>
        <v xml:space="preserve">Obst </v>
      </c>
      <c r="F14" s="168"/>
      <c r="G14" s="41" t="str">
        <f ca="1">NEUTRAL!G14</f>
        <v xml:space="preserve">Obst 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5">
        <f>SUM('MA S:E'!P14)</f>
        <v>10</v>
      </c>
    </row>
    <row r="15" spans="1:16" s="6" customFormat="1" ht="45" customHeight="1" thickBot="1">
      <c r="A15" s="175"/>
      <c r="B15" s="158"/>
      <c r="C15" s="45" t="str">
        <f ca="1">NEUTRAL!C15</f>
        <v xml:space="preserve">918 Kcal / 22 g Fett / 40 g Proteine / 137 g KH / 11,3 BE </v>
      </c>
      <c r="D15" s="169"/>
      <c r="E15" s="45" t="str">
        <f ca="1">NEUTRAL!E15</f>
        <v xml:space="preserve">711 Kcal / 20 g Fett / 25 g Proteine / 104 g KH / 8,6 BE </v>
      </c>
      <c r="F15" s="169"/>
      <c r="G15" s="45" t="str">
        <f ca="1">NEUTRAL!G15</f>
        <v xml:space="preserve">622 Kcal / 18 g Fett / 26 g Proteine / 88 g KH / 7,2 BE </v>
      </c>
      <c r="H15" s="169"/>
      <c r="I15" s="45" t="str">
        <f ca="1">NEUTRAL!I15</f>
        <v xml:space="preserve">457 Kcal / 31 g Fett / 23 g Proteine / 21 g KH / 1,7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342 Kcal / 12 g Fett / 19 g Proteine / 37 g KH / 3,2 BE </v>
      </c>
      <c r="N15" s="169"/>
      <c r="O15" s="66"/>
      <c r="P15" s="71" t="s">
        <v>304</v>
      </c>
    </row>
    <row r="16" spans="1:16" s="6" customFormat="1" ht="45" customHeight="1">
      <c r="A16" s="176" t="s">
        <v>10</v>
      </c>
      <c r="B16" s="156">
        <f>B10+1</f>
        <v>46281</v>
      </c>
      <c r="C16" s="41" t="str">
        <f ca="1">NEUTRAL!C16</f>
        <v>Schöberlsuppe (ACG)</v>
      </c>
      <c r="D16" s="168">
        <f>SUM('MA S:E'!D16)</f>
        <v>84</v>
      </c>
      <c r="E16" s="36" t="str">
        <f ca="1">NEUTRAL!E16</f>
        <v>Champignoncremesuppe  (GL)</v>
      </c>
      <c r="F16" s="168">
        <f>SUM('MA S:E'!F16)</f>
        <v>15</v>
      </c>
      <c r="G16" s="36" t="str">
        <f ca="1">NEUTRAL!G16</f>
        <v>Schöberlsuppe (ACG)</v>
      </c>
      <c r="H16" s="168">
        <f>SUM('MA S:E'!H16)</f>
        <v>12</v>
      </c>
      <c r="I16" s="41"/>
      <c r="J16" s="168">
        <f>SUM('MA S:E'!J16)</f>
        <v>22</v>
      </c>
      <c r="K16" s="41"/>
      <c r="L16" s="168">
        <f>SUM('MA S:E'!L16)</f>
        <v>0</v>
      </c>
      <c r="M16" s="36" t="str">
        <f ca="1">NEUTRAL!J16</f>
        <v>Champignoncremesuppe  (GL)</v>
      </c>
      <c r="N16" s="168">
        <f>SUM('MA S:E'!N16)</f>
        <v>86</v>
      </c>
      <c r="O16" s="68" t="str">
        <f>NEUTRAL!$L$5</f>
        <v>Milchspeise (AG)</v>
      </c>
      <c r="P16" s="75">
        <f>SUM('MA S:E'!P16)</f>
        <v>22</v>
      </c>
    </row>
    <row r="17" spans="1:16" s="6" customFormat="1" ht="45" customHeight="1">
      <c r="A17" s="174"/>
      <c r="B17" s="157"/>
      <c r="C17" s="39" t="str">
        <f ca="1">NEUTRAL!C17</f>
        <v>Cevapcici</v>
      </c>
      <c r="D17" s="168"/>
      <c r="E17" s="39" t="str">
        <f ca="1">NEUTRAL!E17</f>
        <v>Gefüllter Kohlrabi (AGL)</v>
      </c>
      <c r="F17" s="168"/>
      <c r="G17" s="39" t="str">
        <f ca="1">NEUTRAL!G17</f>
        <v>Mohnnudeln  (ACG)</v>
      </c>
      <c r="H17" s="168"/>
      <c r="I17" s="39" t="str">
        <f ca="1">NEUTRAL!I17</f>
        <v xml:space="preserve"> Pürierte Cevapcici (ACG)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5">
        <f>SUM('MA S:E'!P17)</f>
        <v>7</v>
      </c>
    </row>
    <row r="18" spans="1:16" s="6" customFormat="1" ht="45" customHeight="1">
      <c r="A18" s="174"/>
      <c r="B18" s="157"/>
      <c r="C18" s="41" t="str">
        <f ca="1">NEUTRAL!C18</f>
        <v xml:space="preserve">Bratkartoffeln 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Erdäpfelpüree (G)</v>
      </c>
      <c r="J18" s="168"/>
      <c r="K18" s="41" t="e">
        <f>NEUTRAL!#REF!</f>
        <v>#REF!</v>
      </c>
      <c r="L18" s="168"/>
      <c r="M18" s="39" t="str">
        <f ca="1">NEUTRAL!J18</f>
        <v xml:space="preserve"> Schweizer Wurstsalat (GM)</v>
      </c>
      <c r="N18" s="168"/>
      <c r="O18" s="64" t="str">
        <f>NEUTRAL!$L$15</f>
        <v>Debreziner,  Senf, Kren, Brot (ALMO)</v>
      </c>
      <c r="P18" s="75">
        <f>SUM('MA S:E'!P18)</f>
        <v>0</v>
      </c>
    </row>
    <row r="19" spans="1:16" s="6" customFormat="1" ht="45" customHeight="1">
      <c r="A19" s="174"/>
      <c r="B19" s="157"/>
      <c r="C19" s="41" t="str">
        <f ca="1">NEUTRAL!C19</f>
        <v>Zwiebelsenf (GM)</v>
      </c>
      <c r="D19" s="168"/>
      <c r="E19" s="41" t="str">
        <f ca="1">NEUTRAL!E19</f>
        <v>Käsesauce (AFGL)</v>
      </c>
      <c r="F19" s="168"/>
      <c r="G19" s="41" t="str">
        <f ca="1">NEUTRAL!G19</f>
        <v xml:space="preserve">Apfelmus </v>
      </c>
      <c r="H19" s="168"/>
      <c r="I19" s="41" t="str">
        <f ca="1">NEUTRAL!I19</f>
        <v xml:space="preserve"> Senf (M)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5">
        <f>SUM('MA S:E'!P19)</f>
        <v>3</v>
      </c>
    </row>
    <row r="20" spans="1:16" s="6" customFormat="1" ht="45" customHeight="1">
      <c r="A20" s="174"/>
      <c r="B20" s="157"/>
      <c r="C20" s="41" t="str">
        <f ca="1">NEUTRAL!C20</f>
        <v xml:space="preserve"> Kuchen mit Marillen (G)</v>
      </c>
      <c r="D20" s="168"/>
      <c r="E20" s="41" t="str">
        <f ca="1">NEUTRAL!E20</f>
        <v xml:space="preserve"> Kuchen mit Marillen (G)</v>
      </c>
      <c r="F20" s="168"/>
      <c r="G20" s="41" t="str">
        <f ca="1">NEUTRAL!G20</f>
        <v xml:space="preserve"> Kuchen mit Marillen (G)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5">
        <f>SUM('MA S:E'!P20)</f>
        <v>2</v>
      </c>
    </row>
    <row r="21" spans="1:16" s="6" customFormat="1" ht="45" customHeight="1" thickBot="1">
      <c r="A21" s="175"/>
      <c r="B21" s="158"/>
      <c r="C21" s="45" t="str">
        <f ca="1">NEUTRAL!C21</f>
        <v xml:space="preserve">644 Kcal / 27 g Fett / 33 g Proteine / 62 g KH / 5,2 BE </v>
      </c>
      <c r="D21" s="169"/>
      <c r="E21" s="45" t="str">
        <f ca="1">NEUTRAL!E21</f>
        <v xml:space="preserve">944 Kcal / 50 g Fett / 39 g Proteine / 79 g KH / 6,5 BE </v>
      </c>
      <c r="F21" s="169"/>
      <c r="G21" s="45" t="str">
        <f ca="1">NEUTRAL!G21</f>
        <v xml:space="preserve">776 Kcal / 27 g Fett / 22 g Proteine / 106 g KH / 8,8 BE </v>
      </c>
      <c r="H21" s="169"/>
      <c r="I21" s="45" t="str">
        <f ca="1">NEUTRAL!I21</f>
        <v xml:space="preserve">291 Kcal / 19 g Fett / 18 g Proteine / 11 g KH / 0,9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>
      <c r="A22" s="176" t="s">
        <v>12</v>
      </c>
      <c r="B22" s="156">
        <f>B16+1</f>
        <v>46282</v>
      </c>
      <c r="C22" s="41" t="str">
        <f ca="1">NEUTRAL!C22</f>
        <v>Backerbsensuppe  (ACGL)</v>
      </c>
      <c r="D22" s="168">
        <f>SUM('MA S:E'!D22)</f>
        <v>74</v>
      </c>
      <c r="E22" s="36" t="str">
        <f ca="1">NEUTRAL!E22</f>
        <v>Karottencremesuppe (AGL)</v>
      </c>
      <c r="F22" s="168">
        <f>SUM('MA S:E'!F22)</f>
        <v>25</v>
      </c>
      <c r="G22" s="36" t="str">
        <f ca="1">NEUTRAL!G22</f>
        <v>Backerbsensuppe  (ACGL)</v>
      </c>
      <c r="H22" s="168">
        <f>SUM('MA S:E'!H22)</f>
        <v>12</v>
      </c>
      <c r="I22" s="41"/>
      <c r="J22" s="168">
        <f>SUM('MA S:E'!J22)</f>
        <v>22</v>
      </c>
      <c r="K22" s="41"/>
      <c r="L22" s="168">
        <f>SUM('MA S:E'!L22)</f>
        <v>0</v>
      </c>
      <c r="M22" s="36" t="str">
        <f ca="1">IF(ISBLANK(NEUTRAL!J22),"",NEUTRAL!J22)</f>
        <v>Karottencremesuppe (AGL)</v>
      </c>
      <c r="N22" s="168">
        <f>SUM('MA S:E'!N22)</f>
        <v>87</v>
      </c>
      <c r="O22" s="68" t="str">
        <f>NEUTRAL!$L$5</f>
        <v>Milchspeise (AG)</v>
      </c>
      <c r="P22" s="75">
        <f>SUM('MA S:E'!P22)</f>
        <v>22</v>
      </c>
    </row>
    <row r="23" spans="1:16" s="6" customFormat="1" ht="45" customHeight="1">
      <c r="A23" s="174"/>
      <c r="B23" s="157"/>
      <c r="C23" s="39" t="str">
        <f ca="1">NEUTRAL!C23</f>
        <v xml:space="preserve"> Gekochter Selchschopf  (GLO)</v>
      </c>
      <c r="D23" s="168"/>
      <c r="E23" s="39" t="str">
        <f ca="1">NEUTRAL!E23</f>
        <v>Krautfleckerln  (AC)</v>
      </c>
      <c r="F23" s="168"/>
      <c r="G23" s="39" t="str">
        <f ca="1">NEUTRAL!G23</f>
        <v xml:space="preserve"> Nußpalatschinken  (ACGH)</v>
      </c>
      <c r="H23" s="168"/>
      <c r="I23" s="39" t="str">
        <f ca="1">NEUTRAL!I23</f>
        <v xml:space="preserve"> Selchflan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5">
        <f>SUM('MA S:E'!P23)</f>
        <v>3</v>
      </c>
    </row>
    <row r="24" spans="1:16" s="6" customFormat="1" ht="45" customHeight="1">
      <c r="A24" s="174"/>
      <c r="B24" s="157"/>
      <c r="C24" s="41" t="str">
        <f ca="1">NEUTRAL!C24</f>
        <v xml:space="preserve"> mit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mit</v>
      </c>
      <c r="H24" s="168"/>
      <c r="I24" s="41" t="str">
        <f ca="1">NEUTRAL!I24</f>
        <v xml:space="preserve"> mit</v>
      </c>
      <c r="J24" s="168"/>
      <c r="K24" s="41" t="e">
        <f>NEUTRAL!#REF!</f>
        <v>#REF!</v>
      </c>
      <c r="L24" s="168"/>
      <c r="M24" s="39" t="str">
        <f ca="1">IF(ISBLANK(NEUTRAL!J24),"",NEUTRAL!J24)</f>
        <v xml:space="preserve"> Erdäpfelpuffer (C)</v>
      </c>
      <c r="N24" s="168"/>
      <c r="O24" s="64" t="str">
        <f>NEUTRAL!$L$15</f>
        <v>Debreziner,  Senf, Kren, Brot (ALMO)</v>
      </c>
      <c r="P24" s="75">
        <f>SUM('MA S:E'!P24)</f>
        <v>1</v>
      </c>
    </row>
    <row r="25" spans="1:16" s="6" customFormat="1" ht="45" customHeight="1">
      <c r="A25" s="174"/>
      <c r="B25" s="157"/>
      <c r="C25" s="41" t="str">
        <f ca="1">NEUTRAL!C25</f>
        <v>Krautfleckerln  (AC)</v>
      </c>
      <c r="D25" s="168"/>
      <c r="E25" s="41" t="str">
        <f ca="1">NEUTRAL!E25</f>
        <v xml:space="preserve"> Salat (MO)</v>
      </c>
      <c r="F25" s="168"/>
      <c r="G25" s="41" t="str">
        <f ca="1">NEUTRAL!G25</f>
        <v xml:space="preserve"> Schokosauce (G)</v>
      </c>
      <c r="H25" s="168"/>
      <c r="I25" s="41" t="str">
        <f ca="1">NEUTRAL!I25</f>
        <v>pürierten Krautfleckerln (AC)</v>
      </c>
      <c r="J25" s="168"/>
      <c r="K25" s="41"/>
      <c r="L25" s="168"/>
      <c r="M25" s="41" t="str">
        <f ca="1">IF(ISBLANK(NEUTRAL!J25),"",NEUTRAL!J25)</f>
        <v xml:space="preserve"> mit Apfelmus </v>
      </c>
      <c r="N25" s="168"/>
      <c r="O25" s="64" t="str">
        <f>NEUTRAL!$L$20</f>
        <v>Käsetoast, Ketchup (AG)</v>
      </c>
      <c r="P25" s="75">
        <f>SUM('MA S:E'!P25)</f>
        <v>2</v>
      </c>
    </row>
    <row r="26" spans="1:16" s="6" customFormat="1" ht="45" customHeight="1">
      <c r="A26" s="174"/>
      <c r="B26" s="157"/>
      <c r="C26" s="41" t="str">
        <f ca="1">NEUTRAL!C26</f>
        <v>Fruchtkuchen (G)</v>
      </c>
      <c r="D26" s="168"/>
      <c r="E26" s="41" t="str">
        <f ca="1">NEUTRAL!E26</f>
        <v>Fruchtkuchen (G)</v>
      </c>
      <c r="F26" s="168"/>
      <c r="G26" s="41" t="str">
        <f ca="1">NEUTRAL!G26</f>
        <v>Fruchtkuchen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5">
        <f>SUM('MA S:E'!P26)</f>
        <v>7</v>
      </c>
    </row>
    <row r="27" spans="1:16" s="6" customFormat="1" ht="45" customHeight="1" thickBot="1">
      <c r="A27" s="175"/>
      <c r="B27" s="158"/>
      <c r="C27" s="45" t="str">
        <f ca="1">NEUTRAL!C27</f>
        <v xml:space="preserve">1045 Kcal / 48 g Fett / 54 g Proteine / 93 g KH / 7,8 BE </v>
      </c>
      <c r="D27" s="169"/>
      <c r="E27" s="45" t="str">
        <f ca="1">NEUTRAL!E27</f>
        <v xml:space="preserve">770 Kcal / 34 g Fett / 21 g Proteine / 90 g KH / 7,6 BE </v>
      </c>
      <c r="F27" s="169"/>
      <c r="G27" s="45" t="str">
        <f ca="1">NEUTRAL!G27</f>
        <v xml:space="preserve">3273 Kcal / 55 g Fett / 56 g Proteine / 617 g KH / 51,4 BE </v>
      </c>
      <c r="H27" s="169"/>
      <c r="I27" s="45" t="str">
        <f ca="1">NEUTRAL!I27</f>
        <v xml:space="preserve">724 Kcal / 29 g Fett / 32 g Proteine / 81 g KH / 6,8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567 Kcal / 24 g Fett / 17 g Proteine / 69 g KH / 5,7 BE </v>
      </c>
      <c r="N27" s="169"/>
      <c r="O27" s="66"/>
      <c r="P27" s="71" t="s">
        <v>304</v>
      </c>
    </row>
    <row r="28" spans="1:16" s="6" customFormat="1" ht="45" customHeight="1">
      <c r="A28" s="176" t="s">
        <v>6</v>
      </c>
      <c r="B28" s="156">
        <f>B22+1</f>
        <v>46283</v>
      </c>
      <c r="C28" s="41" t="str">
        <f ca="1">NEUTRAL!C28</f>
        <v>Rindsuppe mit Parmesannockerl (ACGL)</v>
      </c>
      <c r="D28" s="168">
        <f>SUM('MA S:E'!D28)</f>
        <v>64</v>
      </c>
      <c r="E28" s="36" t="str">
        <f ca="1">NEUTRAL!E28</f>
        <v>Maiscremesuppe  (AG)</v>
      </c>
      <c r="F28" s="168">
        <f>SUM('MA S:E'!F28)</f>
        <v>26</v>
      </c>
      <c r="G28" s="36" t="str">
        <f ca="1">NEUTRAL!G28</f>
        <v>Rindsuppe mit Parmesannockerl (ACGL)</v>
      </c>
      <c r="H28" s="168">
        <f>SUM('MA S:E'!H28)</f>
        <v>20</v>
      </c>
      <c r="I28" s="41"/>
      <c r="J28" s="168">
        <f>SUM('MA S:E'!J28)</f>
        <v>22</v>
      </c>
      <c r="K28" s="41"/>
      <c r="L28" s="168">
        <f>SUM('MA S:E'!L28)</f>
        <v>0</v>
      </c>
      <c r="M28" s="36" t="str">
        <f ca="1">IF(ISBLANK(NEUTRAL!J28),"",NEUTRAL!J28)</f>
        <v>Maiscremesuppe  (AG)</v>
      </c>
      <c r="N28" s="168">
        <f>SUM('MA S:E'!N28)</f>
        <v>82</v>
      </c>
      <c r="O28" s="68" t="str">
        <f>NEUTRAL!$L$5</f>
        <v>Milchspeise (AG)</v>
      </c>
      <c r="P28" s="75">
        <f>SUM('MA S:E'!P28)</f>
        <v>22</v>
      </c>
    </row>
    <row r="29" spans="1:16" s="6" customFormat="1" ht="45" customHeight="1">
      <c r="A29" s="174"/>
      <c r="B29" s="157"/>
      <c r="C29" s="39" t="str">
        <f ca="1">NEUTRAL!C29</f>
        <v>Fisch gebacken  (ACDG)</v>
      </c>
      <c r="D29" s="168"/>
      <c r="E29" s="39" t="str">
        <f ca="1">NEUTRAL!E29</f>
        <v>Fischfilet "Müllerin" (ADFG)</v>
      </c>
      <c r="F29" s="168"/>
      <c r="G29" s="39" t="str">
        <f ca="1">NEUTRAL!G29</f>
        <v>Apfelstrudel (AG)</v>
      </c>
      <c r="H29" s="168"/>
      <c r="I29" s="39" t="str">
        <f ca="1">NEUTRAL!I29</f>
        <v xml:space="preserve"> Herzhafter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5">
        <f>SUM('MA S:E'!P29)</f>
        <v>10</v>
      </c>
    </row>
    <row r="30" spans="1:16" s="6" customFormat="1" ht="45" customHeight="1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 xml:space="preserve"> mit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mit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Extrawurst (ACM)</v>
      </c>
      <c r="N30" s="168"/>
      <c r="O30" s="64" t="str">
        <f>NEUTRAL!$L$15</f>
        <v>Debreziner,  Senf, Kren, Brot (ALMO)</v>
      </c>
      <c r="P30" s="75">
        <f>SUM('MA S:E'!P30)</f>
        <v>0</v>
      </c>
    </row>
    <row r="31" spans="1:16" s="6" customFormat="1" ht="45" customHeight="1">
      <c r="A31" s="174"/>
      <c r="B31" s="157"/>
      <c r="C31" s="41" t="str">
        <f ca="1">NEUTRAL!C31</f>
        <v>Kartoffelsalat  (LM)</v>
      </c>
      <c r="D31" s="168"/>
      <c r="E31" s="41" t="str">
        <f ca="1">NEUTRAL!E31</f>
        <v>Kartoffelsalat  (LM)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püriertem Kartoffelsalat  (LM)</v>
      </c>
      <c r="J31" s="168"/>
      <c r="K31" s="41"/>
      <c r="L31" s="168"/>
      <c r="M31" s="41" t="str">
        <f ca="1">IF(ISBLANK(NEUTRAL!J31),"",NEUTRAL!J31)</f>
        <v>Brot (A)</v>
      </c>
      <c r="N31" s="168"/>
      <c r="O31" s="64" t="str">
        <f>NEUTRAL!$L$20</f>
        <v>Käsetoast, Ketchup (AG)</v>
      </c>
      <c r="P31" s="75">
        <f>SUM('MA S:E'!P31)</f>
        <v>1</v>
      </c>
    </row>
    <row r="32" spans="1:16" s="6" customFormat="1" ht="45" customHeight="1">
      <c r="A32" s="174"/>
      <c r="B32" s="157"/>
      <c r="C32" s="41" t="str">
        <f ca="1">NEUTRAL!C32</f>
        <v>Fruchtkuchen</v>
      </c>
      <c r="D32" s="168"/>
      <c r="E32" s="41" t="str">
        <f ca="1">NEUTRAL!E32</f>
        <v>Fruchtkuchen</v>
      </c>
      <c r="F32" s="168"/>
      <c r="G32" s="41" t="str">
        <f ca="1">NEUTRAL!G32</f>
        <v>Fruchtkuchen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5">
        <f>SUM('MA S:E'!P32)</f>
        <v>4</v>
      </c>
    </row>
    <row r="33" spans="1:16" s="6" customFormat="1" ht="45" customHeight="1" thickBot="1">
      <c r="A33" s="175"/>
      <c r="B33" s="158"/>
      <c r="C33" s="45" t="str">
        <f ca="1">NEUTRAL!C33</f>
        <v xml:space="preserve">844 Kcal / 20 g Fett / 50 g Proteine / 110 g KH / 9,2 BE </v>
      </c>
      <c r="D33" s="169"/>
      <c r="E33" s="45" t="str">
        <f ca="1">NEUTRAL!E33</f>
        <v xml:space="preserve">891 Kcal / 53 g Fett / 34 g Proteine / 65 g KH / 5,4 BE </v>
      </c>
      <c r="F33" s="169"/>
      <c r="G33" s="45" t="str">
        <f ca="1">NEUTRAL!G33</f>
        <v xml:space="preserve">1085 Kcal / 35 g Fett / 22 g Proteine / 162 g KH / 13,5 BE </v>
      </c>
      <c r="H33" s="169"/>
      <c r="I33" s="45" t="str">
        <f ca="1">NEUTRAL!I33</f>
        <v xml:space="preserve">302 Kcal / 15 g Fett / 14 g Proteine / 26 g KH / 2,1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1195 Kcal / 73 g Fett / 41 g Proteine / 88 g KH / 7,4 BE </v>
      </c>
      <c r="N33" s="169"/>
      <c r="O33" s="66"/>
      <c r="P33" s="71" t="s">
        <v>304</v>
      </c>
    </row>
    <row r="34" spans="1:16" s="6" customFormat="1" ht="45" customHeight="1">
      <c r="A34" s="176" t="s">
        <v>13</v>
      </c>
      <c r="B34" s="156">
        <f>B28+1</f>
        <v>46284</v>
      </c>
      <c r="C34" s="41" t="str">
        <f ca="1">NEUTRAL!C34</f>
        <v>Buchstabensuppe (ACGL)</v>
      </c>
      <c r="D34" s="168">
        <f>SUM('MA S:E'!D34)</f>
        <v>93</v>
      </c>
      <c r="E34" s="36" t="str">
        <f ca="1">NEUTRAL!E34</f>
        <v>Lauchcremesuppe  (AGL)</v>
      </c>
      <c r="F34" s="168">
        <f>SUM('MA S:E'!F34)</f>
        <v>11</v>
      </c>
      <c r="G34" s="36" t="str">
        <f ca="1">NEUTRAL!G34</f>
        <v>Buchstabensuppe (ACGL)</v>
      </c>
      <c r="H34" s="168">
        <f>SUM('MA S:E'!H34)</f>
        <v>7</v>
      </c>
      <c r="I34" s="41"/>
      <c r="J34" s="168">
        <f>SUM('MA S:E'!J34)</f>
        <v>22</v>
      </c>
      <c r="K34" s="41"/>
      <c r="L34" s="168">
        <f>SUM('MA S:E'!L34)</f>
        <v>0</v>
      </c>
      <c r="M34" s="36" t="str">
        <f ca="1">IF(ISBLANK(NEUTRAL!J34),"",NEUTRAL!J34)</f>
        <v>Lauchcremesuppe  (AGL)</v>
      </c>
      <c r="N34" s="168">
        <f>SUM('MA S:E'!N34)</f>
        <v>86</v>
      </c>
      <c r="O34" s="68" t="str">
        <f>NEUTRAL!$L$5</f>
        <v>Milchspeise (AG)</v>
      </c>
      <c r="P34" s="75">
        <f>SUM('MA S:E'!P34)</f>
        <v>22</v>
      </c>
    </row>
    <row r="35" spans="1:16" s="6" customFormat="1" ht="45" customHeight="1">
      <c r="A35" s="174"/>
      <c r="B35" s="157"/>
      <c r="C35" s="39" t="str">
        <f ca="1">NEUTRAL!C35</f>
        <v>Surbraten  (GL)</v>
      </c>
      <c r="D35" s="168"/>
      <c r="E35" s="39" t="str">
        <f ca="1">NEUTRAL!E35</f>
        <v>Schlutzkrapfen  (ACG)</v>
      </c>
      <c r="F35" s="168"/>
      <c r="G35" s="39" t="str">
        <f ca="1">NEUTRAL!G35</f>
        <v>Topfenauflauf (ACG)</v>
      </c>
      <c r="H35" s="168"/>
      <c r="I35" s="39" t="str">
        <f ca="1">NEUTRAL!I35</f>
        <v xml:space="preserve"> Bratlflan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5">
        <f>SUM('MA S:E'!P35)</f>
        <v>4</v>
      </c>
    </row>
    <row r="36" spans="1:16" s="6" customFormat="1" ht="45" customHeight="1">
      <c r="A36" s="174"/>
      <c r="B36" s="157"/>
      <c r="C36" s="41" t="str">
        <f ca="1">NEUTRAL!C36</f>
        <v>Sauerkraut (M)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Erdäpfel-Zwiebelpüree (G)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Bratwurst, Senf, Kren (MO)</v>
      </c>
      <c r="N36" s="168"/>
      <c r="O36" s="64" t="str">
        <f>NEUTRAL!$L$15</f>
        <v>Debreziner,  Senf, Kren, Brot (ALMO)</v>
      </c>
      <c r="P36" s="75">
        <f>SUM('MA S:E'!P36)</f>
        <v>0</v>
      </c>
    </row>
    <row r="37" spans="1:16" s="6" customFormat="1" ht="45" customHeight="1">
      <c r="A37" s="174"/>
      <c r="B37" s="157"/>
      <c r="C37" s="41" t="str">
        <f ca="1">NEUTRAL!C37</f>
        <v>Kartoffelknödel  (AC)</v>
      </c>
      <c r="D37" s="168"/>
      <c r="E37" s="41" t="str">
        <f ca="1">NEUTRAL!E37</f>
        <v>braune Butter (G)</v>
      </c>
      <c r="F37" s="168"/>
      <c r="G37" s="41" t="str">
        <f ca="1">NEUTRAL!G37</f>
        <v xml:space="preserve"> Birnenstücken</v>
      </c>
      <c r="H37" s="168"/>
      <c r="I37" s="41" t="str">
        <f ca="1">NEUTRAL!I37</f>
        <v xml:space="preserve"> püriertes Sauerkraut (G)</v>
      </c>
      <c r="J37" s="168"/>
      <c r="K37" s="41"/>
      <c r="L37" s="168"/>
      <c r="M37" s="41" t="str">
        <f ca="1">IF(ISBLANK(NEUTRAL!J37),"",NEUTRAL!J37)</f>
        <v xml:space="preserve"> Brot (AG)</v>
      </c>
      <c r="N37" s="168"/>
      <c r="O37" s="64" t="str">
        <f>NEUTRAL!$L$20</f>
        <v>Käsetoast, Ketchup (AG)</v>
      </c>
      <c r="P37" s="75">
        <f>SUM('MA S:E'!P37)</f>
        <v>3</v>
      </c>
    </row>
    <row r="38" spans="1:16" s="6" customFormat="1" ht="45" customHeight="1">
      <c r="A38" s="174"/>
      <c r="B38" s="157"/>
      <c r="C38" s="41" t="str">
        <f ca="1">NEUTRAL!C38</f>
        <v xml:space="preserve"> Biskuitroulade (AC)</v>
      </c>
      <c r="D38" s="168"/>
      <c r="E38" s="41" t="str">
        <f ca="1">NEUTRAL!E38</f>
        <v xml:space="preserve"> Biskuitroulade (AC)</v>
      </c>
      <c r="F38" s="168"/>
      <c r="G38" s="41" t="str">
        <f ca="1">NEUTRAL!G38</f>
        <v xml:space="preserve"> Biskuitroulade (AC)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5">
        <f>SUM('MA S:E'!P38)</f>
        <v>3</v>
      </c>
    </row>
    <row r="39" spans="1:16" s="6" customFormat="1" ht="45" customHeight="1" thickBot="1">
      <c r="A39" s="175"/>
      <c r="B39" s="158"/>
      <c r="C39" s="45" t="str">
        <f ca="1">NEUTRAL!C39</f>
        <v xml:space="preserve">1055 Kcal / 64 g Fett / 51 g Proteine / 67 g KH / 5,7 BE </v>
      </c>
      <c r="D39" s="169"/>
      <c r="E39" s="45" t="str">
        <f ca="1">NEUTRAL!E39</f>
        <v xml:space="preserve">858 Kcal / 49 g Fett / 26 g Proteine / 76 g KH / 6,4 BE </v>
      </c>
      <c r="F39" s="169"/>
      <c r="G39" s="45" t="str">
        <f ca="1">NEUTRAL!G39</f>
        <v xml:space="preserve">739 Kcal / 26 g Fett / 34 g Proteine / 90 g KH / 7,6 BE </v>
      </c>
      <c r="H39" s="169"/>
      <c r="I39" s="45" t="str">
        <f ca="1">NEUTRAL!I39</f>
        <v xml:space="preserve">399 Kcal / 26 g Fett / 20 g Proteine / 18 g KH / 1,5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817 Kcal / 57 g Fett / 30 g Proteine / 41 g KH / 3,4 BE </v>
      </c>
      <c r="N39" s="169"/>
      <c r="O39" s="66"/>
      <c r="P39" s="71" t="s">
        <v>304</v>
      </c>
    </row>
    <row r="40" spans="1:16" s="6" customFormat="1" ht="45" customHeight="1">
      <c r="A40" s="184" t="s">
        <v>14</v>
      </c>
      <c r="B40" s="150">
        <f>B34+1</f>
        <v>46285</v>
      </c>
      <c r="C40" s="41" t="str">
        <f ca="1">NEUTRAL!C40</f>
        <v>Rindsuppe mit Grießdukaten (ACGL)</v>
      </c>
      <c r="D40" s="168">
        <f>SUM('MA S:E'!D40)</f>
        <v>83</v>
      </c>
      <c r="E40" s="36" t="str">
        <f ca="1">NEUTRAL!E40</f>
        <v>Schwarzwurzelcremesuppe  (AGL)</v>
      </c>
      <c r="F40" s="168">
        <f>SUM('MA S:E'!F40)</f>
        <v>26</v>
      </c>
      <c r="G40" s="36" t="str">
        <f ca="1">NEUTRAL!G40</f>
        <v>Rindsuppe mit Grießdukaten (ACGL)</v>
      </c>
      <c r="H40" s="168">
        <f>SUM('MA S:E'!H40)</f>
        <v>2</v>
      </c>
      <c r="I40" s="41"/>
      <c r="J40" s="168">
        <f>SUM('MA S:E'!J40)</f>
        <v>22</v>
      </c>
      <c r="K40" s="41"/>
      <c r="L40" s="168">
        <f>SUM('MA S:E'!L40)</f>
        <v>0</v>
      </c>
      <c r="M40" s="36" t="str">
        <f ca="1">IF(ISBLANK(NEUTRAL!J40),"",NEUTRAL!J40)</f>
        <v>Schwarzwurzelcremesuppe  (AGL)</v>
      </c>
      <c r="N40" s="168">
        <f>SUM('MA S:E'!N40)</f>
        <v>85</v>
      </c>
      <c r="O40" s="68" t="str">
        <f>NEUTRAL!$L$5</f>
        <v>Milchspeise (AG)</v>
      </c>
      <c r="P40" s="75">
        <f>SUM('MA S:E'!P40)</f>
        <v>22</v>
      </c>
    </row>
    <row r="41" spans="1:16" s="6" customFormat="1" ht="45" customHeight="1">
      <c r="A41" s="185"/>
      <c r="B41" s="151"/>
      <c r="C41" s="39" t="str">
        <f ca="1">NEUTRAL!C41</f>
        <v xml:space="preserve"> Gebackenes Putenschnitzel (AC)</v>
      </c>
      <c r="D41" s="168"/>
      <c r="E41" s="39" t="str">
        <f ca="1">NEUTRAL!E41</f>
        <v>Eiernockerl  (ACG)</v>
      </c>
      <c r="F41" s="168"/>
      <c r="G41" s="39" t="str">
        <f ca="1">NEUTRAL!G41</f>
        <v>Scheiterhaufen (ACFG)</v>
      </c>
      <c r="H41" s="168"/>
      <c r="I41" s="39" t="str">
        <f ca="1">NEUTRAL!I41</f>
        <v xml:space="preserve"> Eier-Nockerlflan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5">
        <f>SUM('MA S:E'!P41)</f>
        <v>8</v>
      </c>
    </row>
    <row r="42" spans="1:16" s="6" customFormat="1" ht="45" customHeight="1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 xml:space="preserve"> mit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mit</v>
      </c>
      <c r="J42" s="168"/>
      <c r="K42" s="41" t="e">
        <f>NEUTRAL!#REF!</f>
        <v>#REF!</v>
      </c>
      <c r="L42" s="168"/>
      <c r="M42" s="39" t="str">
        <f ca="1">IF(ISBLANK(NEUTRAL!J42),"",NEUTRAL!J42)</f>
        <v>Käsewurst (CGM)</v>
      </c>
      <c r="N42" s="168"/>
      <c r="O42" s="64" t="str">
        <f>NEUTRAL!$L$15</f>
        <v>Debreziner,  Senf, Kren, Brot (ALMO)</v>
      </c>
      <c r="P42" s="75">
        <f>SUM('MA S:E'!P42)</f>
        <v>1</v>
      </c>
    </row>
    <row r="43" spans="1:16" s="6" customFormat="1" ht="45" customHeight="1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Gurkensalat  (GLM)</v>
      </c>
      <c r="F43" s="168"/>
      <c r="G43" s="41" t="str">
        <f ca="1">NEUTRAL!G43</f>
        <v xml:space="preserve"> Äpfel und Rosinen</v>
      </c>
      <c r="H43" s="168"/>
      <c r="I43" s="41" t="str">
        <f ca="1">NEUTRAL!I43</f>
        <v xml:space="preserve"> püriertem Gurkensalat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5">
        <f>SUM('MA S:E'!P43)</f>
        <v>3</v>
      </c>
    </row>
    <row r="44" spans="1:16" s="6" customFormat="1" ht="45" customHeight="1">
      <c r="A44" s="185"/>
      <c r="B44" s="151"/>
      <c r="C44" s="41" t="str">
        <f ca="1">NEUTRAL!C44</f>
        <v>Nusskuchen (GH)</v>
      </c>
      <c r="D44" s="168"/>
      <c r="E44" s="41" t="str">
        <f ca="1">NEUTRAL!E44</f>
        <v>Nusskuchen (GH)</v>
      </c>
      <c r="F44" s="168"/>
      <c r="G44" s="41" t="str">
        <f ca="1">NEUTRAL!G44</f>
        <v>Nusskuchen (GH)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5">
        <f>SUM('MA S:E'!P44)</f>
        <v>3</v>
      </c>
    </row>
    <row r="45" spans="1:16" s="6" customFormat="1" ht="45" customHeight="1" thickBot="1">
      <c r="A45" s="186"/>
      <c r="B45" s="152"/>
      <c r="C45" s="45" t="str">
        <f ca="1">NEUTRAL!C45</f>
        <v xml:space="preserve">1150 Kcal / 62 g Fett / 59 g Proteine / 85 g KH / 7,1 BE </v>
      </c>
      <c r="D45" s="169"/>
      <c r="E45" s="45" t="str">
        <f ca="1">NEUTRAL!E45</f>
        <v xml:space="preserve">1109 Kcal / 69 g Fett / 33 g Proteine / 87 g KH / 7,3 BE </v>
      </c>
      <c r="F45" s="169"/>
      <c r="G45" s="45" t="str">
        <f ca="1">NEUTRAL!G45</f>
        <v xml:space="preserve">764 Kcal / 28 g Fett / 23 g Proteine / 104 g KH / 8,6 BE </v>
      </c>
      <c r="H45" s="169"/>
      <c r="I45" s="45" t="str">
        <f ca="1">NEUTRAL!I45</f>
        <v xml:space="preserve">382 Kcal / 26 g Fett / 20 g Proteine / 15 g KH / 1,2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679 Kcal / 46 g Fett / 29 g Proteine / 35 g KH / 2,9 BE </v>
      </c>
      <c r="N45" s="169"/>
      <c r="O45" s="66"/>
      <c r="P45" s="71" t="s">
        <v>304</v>
      </c>
    </row>
    <row r="46" spans="1:16" ht="32.25" customHeight="1" thickBot="1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">
    <cfRule type="expression" dxfId="71" priority="51" stopIfTrue="1">
      <formula>ISBLANK(D4)</formula>
    </cfRule>
  </conditionalFormatting>
  <conditionalFormatting sqref="P4">
    <cfRule type="expression" dxfId="70" priority="49" stopIfTrue="1">
      <formula>ISBLANK(P4)</formula>
    </cfRule>
  </conditionalFormatting>
  <conditionalFormatting sqref="P15 P21 P27 P33 P39 P45">
    <cfRule type="expression" dxfId="69" priority="27" stopIfTrue="1">
      <formula>ISBLANK(P15)</formula>
    </cfRule>
  </conditionalFormatting>
  <conditionalFormatting sqref="P9">
    <cfRule type="expression" dxfId="68" priority="47" stopIfTrue="1">
      <formula>ISBLANK(P9)</formula>
    </cfRule>
  </conditionalFormatting>
  <conditionalFormatting sqref="D10 D16 D22 D28 D34 D40">
    <cfRule type="expression" dxfId="67" priority="18" stopIfTrue="1">
      <formula>ISBLANK(D10)</formula>
    </cfRule>
  </conditionalFormatting>
  <conditionalFormatting sqref="F4">
    <cfRule type="expression" dxfId="66" priority="17" stopIfTrue="1">
      <formula>ISBLANK(F4)</formula>
    </cfRule>
  </conditionalFormatting>
  <conditionalFormatting sqref="F10 F16 F22 F28 F34 F40">
    <cfRule type="expression" dxfId="65" priority="16" stopIfTrue="1">
      <formula>ISBLANK(F10)</formula>
    </cfRule>
  </conditionalFormatting>
  <conditionalFormatting sqref="H4">
    <cfRule type="expression" dxfId="64" priority="15" stopIfTrue="1">
      <formula>ISBLANK(H4)</formula>
    </cfRule>
  </conditionalFormatting>
  <conditionalFormatting sqref="H10 H16 H22 H28 H34 H40">
    <cfRule type="expression" dxfId="63" priority="14" stopIfTrue="1">
      <formula>ISBLANK(H10)</formula>
    </cfRule>
  </conditionalFormatting>
  <conditionalFormatting sqref="J4">
    <cfRule type="expression" dxfId="62" priority="13" stopIfTrue="1">
      <formula>ISBLANK(J4)</formula>
    </cfRule>
  </conditionalFormatting>
  <conditionalFormatting sqref="J10 J16 J22 J28 J34 J40">
    <cfRule type="expression" dxfId="61" priority="12" stopIfTrue="1">
      <formula>ISBLANK(J10)</formula>
    </cfRule>
  </conditionalFormatting>
  <conditionalFormatting sqref="L4">
    <cfRule type="expression" dxfId="60" priority="11" stopIfTrue="1">
      <formula>ISBLANK(L4)</formula>
    </cfRule>
  </conditionalFormatting>
  <conditionalFormatting sqref="L10 L16 L22 L28 L34 L40">
    <cfRule type="expression" dxfId="59" priority="10" stopIfTrue="1">
      <formula>ISBLANK(L10)</formula>
    </cfRule>
  </conditionalFormatting>
  <conditionalFormatting sqref="N4">
    <cfRule type="expression" dxfId="58" priority="9" stopIfTrue="1">
      <formula>ISBLANK(N4)</formula>
    </cfRule>
  </conditionalFormatting>
  <conditionalFormatting sqref="N10 N16 N22 N28 N34 N40">
    <cfRule type="expression" dxfId="57" priority="8" stopIfTrue="1">
      <formula>ISBLANK(N10)</formula>
    </cfRule>
  </conditionalFormatting>
  <conditionalFormatting sqref="P5:P8">
    <cfRule type="expression" dxfId="56" priority="7" stopIfTrue="1">
      <formula>ISBLANK(P5)</formula>
    </cfRule>
  </conditionalFormatting>
  <conditionalFormatting sqref="P10:P14">
    <cfRule type="expression" dxfId="55" priority="6" stopIfTrue="1">
      <formula>ISBLANK(P10)</formula>
    </cfRule>
  </conditionalFormatting>
  <conditionalFormatting sqref="P16:P20">
    <cfRule type="expression" dxfId="54" priority="5" stopIfTrue="1">
      <formula>ISBLANK(P16)</formula>
    </cfRule>
  </conditionalFormatting>
  <conditionalFormatting sqref="P22:P26">
    <cfRule type="expression" dxfId="53" priority="4" stopIfTrue="1">
      <formula>ISBLANK(P22)</formula>
    </cfRule>
  </conditionalFormatting>
  <conditionalFormatting sqref="P28:P32">
    <cfRule type="expression" dxfId="52" priority="3" stopIfTrue="1">
      <formula>ISBLANK(P28)</formula>
    </cfRule>
  </conditionalFormatting>
  <conditionalFormatting sqref="P34:P38">
    <cfRule type="expression" dxfId="51" priority="2" stopIfTrue="1">
      <formula>ISBLANK(P34)</formula>
    </cfRule>
  </conditionalFormatting>
  <conditionalFormatting sqref="P40:P44">
    <cfRule type="expression" dxfId="50" priority="1" stopIfTrue="1">
      <formula>ISBLANK(P40)</formula>
    </cfRule>
  </conditionalFormatting>
  <printOptions horizontalCentered="1" verticalCentered="1"/>
  <pageMargins left="0" right="0" top="0" bottom="0" header="0" footer="0"/>
  <pageSetup paperSize="8" scale="34" orientation="landscape" horizontalDpi="4294967293" vertic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5"/>
  <sheetViews>
    <sheetView zoomScale="55" zoomScaleNormal="55" zoomScaleSheetLayoutView="55" workbookViewId="0">
      <selection activeCell="Q3" sqref="Q3"/>
    </sheetView>
  </sheetViews>
  <sheetFormatPr baseColWidth="10" defaultColWidth="11" defaultRowHeight="45.75"/>
  <cols>
    <col min="1" max="1" width="49.75" style="107" customWidth="1"/>
    <col min="2" max="9" width="16.625" style="122" customWidth="1"/>
    <col min="10" max="10" width="30.625" style="123" customWidth="1"/>
    <col min="11" max="11" width="10.625" style="123" customWidth="1"/>
    <col min="12" max="12" width="8.625" style="109" customWidth="1"/>
    <col min="13" max="13" width="75" style="109" hidden="1" customWidth="1"/>
    <col min="14" max="15" width="11" style="109" hidden="1" customWidth="1"/>
    <col min="16" max="16" width="0" style="109" hidden="1" customWidth="1"/>
    <col min="17" max="17" width="39.125" style="109" customWidth="1"/>
    <col min="18" max="16384" width="11" style="109"/>
  </cols>
  <sheetData>
    <row r="1" spans="1:17" ht="61.5"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7" s="110" customFormat="1" ht="124.5" customHeight="1">
      <c r="A2" s="187" t="s">
        <v>322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M2" s="110" t="s">
        <v>318</v>
      </c>
      <c r="Q2" s="111" t="s">
        <v>319</v>
      </c>
    </row>
    <row r="3" spans="1:17" s="112" customFormat="1" ht="50.25" customHeight="1">
      <c r="A3" s="188" t="str">
        <f>TEXT(Allergene!B2+M11,"TTTT")&amp;", "&amp;TEXT(Allergene!B2+M11,"TT.MM.JJJJ")</f>
        <v>Montag, 14.09.2026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M3" s="112" t="s">
        <v>0</v>
      </c>
      <c r="N3" s="112">
        <v>0</v>
      </c>
      <c r="Q3" s="86" t="s">
        <v>0</v>
      </c>
    </row>
    <row r="4" spans="1:17" s="114" customFormat="1" ht="45" customHeight="1">
      <c r="A4" s="107"/>
      <c r="B4" s="108"/>
      <c r="C4" s="108"/>
      <c r="D4" s="108"/>
      <c r="E4" s="108"/>
      <c r="F4" s="108"/>
      <c r="G4" s="108"/>
      <c r="H4" s="108"/>
      <c r="I4" s="113"/>
      <c r="J4" s="113"/>
      <c r="K4" s="113"/>
      <c r="M4" s="112" t="s">
        <v>11</v>
      </c>
      <c r="N4" s="112">
        <v>1</v>
      </c>
      <c r="O4" s="112"/>
    </row>
    <row r="5" spans="1:17" s="114" customFormat="1" ht="69.95" customHeight="1">
      <c r="A5" s="115"/>
      <c r="B5" s="116" t="s">
        <v>298</v>
      </c>
      <c r="C5" s="116" t="s">
        <v>238</v>
      </c>
      <c r="D5" s="116" t="s">
        <v>299</v>
      </c>
      <c r="E5" s="116" t="s">
        <v>300</v>
      </c>
      <c r="F5" s="116" t="s">
        <v>301</v>
      </c>
      <c r="G5" s="116" t="s">
        <v>302</v>
      </c>
      <c r="H5" s="116" t="s">
        <v>308</v>
      </c>
      <c r="I5" s="116" t="s">
        <v>303</v>
      </c>
      <c r="J5" s="116" t="s">
        <v>330</v>
      </c>
      <c r="K5" s="113"/>
      <c r="M5" s="112" t="s">
        <v>10</v>
      </c>
      <c r="N5" s="112">
        <v>2</v>
      </c>
      <c r="O5" s="112"/>
    </row>
    <row r="6" spans="1:17" s="114" customFormat="1" ht="69.95" customHeight="1">
      <c r="A6" s="117" t="s">
        <v>331</v>
      </c>
      <c r="B6" s="118" t="str">
        <f ca="1">IF(0=INDIRECT("'"&amp;B5&amp;"'!D"&amp;4+(6*$M$11)),"",INDIRECT("'"&amp;B5&amp;"'!D"&amp;4+(6*$M$11)))</f>
        <v/>
      </c>
      <c r="C6" s="118">
        <f t="shared" ref="C6:I6" ca="1" si="0">IF(0=INDIRECT("'"&amp;C5&amp;"'!D"&amp;4+(6*$M$11)),"",INDIRECT("'"&amp;C5&amp;"'!D"&amp;4+(6*$M$11)))</f>
        <v>22</v>
      </c>
      <c r="D6" s="118">
        <f t="shared" ca="1" si="0"/>
        <v>11</v>
      </c>
      <c r="E6" s="118">
        <f t="shared" ca="1" si="0"/>
        <v>16</v>
      </c>
      <c r="F6" s="118">
        <f t="shared" ca="1" si="0"/>
        <v>14</v>
      </c>
      <c r="G6" s="118">
        <f t="shared" ca="1" si="0"/>
        <v>12</v>
      </c>
      <c r="H6" s="118">
        <f t="shared" ca="1" si="0"/>
        <v>15</v>
      </c>
      <c r="I6" s="118" t="str">
        <f t="shared" ca="1" si="0"/>
        <v/>
      </c>
      <c r="J6" s="118">
        <f ca="1">SUM(B6:I6)</f>
        <v>90</v>
      </c>
      <c r="K6" s="113"/>
      <c r="M6" s="112" t="s">
        <v>12</v>
      </c>
      <c r="N6" s="112">
        <v>3</v>
      </c>
      <c r="O6" s="112"/>
    </row>
    <row r="7" spans="1:17" s="114" customFormat="1" ht="69.95" customHeight="1">
      <c r="A7" s="117" t="s">
        <v>332</v>
      </c>
      <c r="B7" s="118" t="str">
        <f ca="1">IF(0=INDIRECT("'"&amp;B5&amp;"'!F"&amp;4+(6*$M$11)),"",INDIRECT("'"&amp;B5&amp;"'!F"&amp;4+(6*$M$11)))</f>
        <v/>
      </c>
      <c r="C7" s="118">
        <f t="shared" ref="C7:I7" ca="1" si="1">IF(0=INDIRECT("'"&amp;C5&amp;"'!F"&amp;4+(6*$M$11)),"",INDIRECT("'"&amp;C5&amp;"'!F"&amp;4+(6*$M$11)))</f>
        <v>4</v>
      </c>
      <c r="D7" s="118" t="str">
        <f t="shared" ca="1" si="1"/>
        <v/>
      </c>
      <c r="E7" s="118">
        <f t="shared" ca="1" si="1"/>
        <v>1</v>
      </c>
      <c r="F7" s="118">
        <f t="shared" ca="1" si="1"/>
        <v>1</v>
      </c>
      <c r="G7" s="118">
        <f t="shared" ca="1" si="1"/>
        <v>3</v>
      </c>
      <c r="H7" s="118" t="str">
        <f t="shared" ca="1" si="1"/>
        <v/>
      </c>
      <c r="I7" s="118" t="str">
        <f t="shared" ca="1" si="1"/>
        <v/>
      </c>
      <c r="J7" s="118">
        <f t="shared" ref="J7:J16" ca="1" si="2">SUM(B7:I7)</f>
        <v>9</v>
      </c>
      <c r="K7" s="113"/>
      <c r="M7" s="112" t="s">
        <v>6</v>
      </c>
      <c r="N7" s="112">
        <v>4</v>
      </c>
      <c r="O7" s="112"/>
    </row>
    <row r="8" spans="1:17" s="114" customFormat="1" ht="69.95" customHeight="1">
      <c r="A8" s="117" t="s">
        <v>333</v>
      </c>
      <c r="B8" s="118" t="str">
        <f ca="1">IF(0=INDIRECT("'"&amp;B5&amp;"'!H"&amp;4+(6*$M$11)),"",INDIRECT("'"&amp;B5&amp;"'!H"&amp;4+(6*$M$11)))</f>
        <v/>
      </c>
      <c r="C8" s="118">
        <f t="shared" ref="C8:I8" ca="1" si="3">IF(0=INDIRECT("'"&amp;C5&amp;"'!H"&amp;4+(6*$M$11)),"",INDIRECT("'"&amp;C5&amp;"'!H"&amp;4+(6*$M$11)))</f>
        <v>1</v>
      </c>
      <c r="D8" s="118">
        <f t="shared" ca="1" si="3"/>
        <v>1</v>
      </c>
      <c r="E8" s="118">
        <f t="shared" ca="1" si="3"/>
        <v>3</v>
      </c>
      <c r="F8" s="118">
        <f t="shared" ca="1" si="3"/>
        <v>2</v>
      </c>
      <c r="G8" s="118">
        <f t="shared" ca="1" si="3"/>
        <v>1</v>
      </c>
      <c r="H8" s="118">
        <f t="shared" ca="1" si="3"/>
        <v>4</v>
      </c>
      <c r="I8" s="118" t="str">
        <f t="shared" ca="1" si="3"/>
        <v/>
      </c>
      <c r="J8" s="118">
        <f t="shared" ca="1" si="2"/>
        <v>12</v>
      </c>
      <c r="K8" s="113"/>
      <c r="M8" s="112" t="s">
        <v>13</v>
      </c>
      <c r="N8" s="112">
        <v>5</v>
      </c>
      <c r="O8" s="112"/>
    </row>
    <row r="9" spans="1:17" s="114" customFormat="1" ht="69.95" customHeight="1">
      <c r="A9" s="117" t="s">
        <v>336</v>
      </c>
      <c r="B9" s="118" t="str">
        <f ca="1">IF(0=INDIRECT("'"&amp;B5&amp;"'!J"&amp;4+(6*$M$11)),"",INDIRECT("'"&amp;B5&amp;"'!J"&amp;4+(6*$M$11)))</f>
        <v/>
      </c>
      <c r="C9" s="118">
        <f t="shared" ref="C9:I9" ca="1" si="4">IF(0=INDIRECT("'"&amp;C5&amp;"'!J"&amp;4+(6*$M$11)),"",INDIRECT("'"&amp;C5&amp;"'!J"&amp;4+(6*$M$11)))</f>
        <v>2</v>
      </c>
      <c r="D9" s="118">
        <f t="shared" ca="1" si="4"/>
        <v>5</v>
      </c>
      <c r="E9" s="118">
        <f t="shared" ca="1" si="4"/>
        <v>4</v>
      </c>
      <c r="F9" s="118">
        <f t="shared" ca="1" si="4"/>
        <v>4</v>
      </c>
      <c r="G9" s="118">
        <f t="shared" ca="1" si="4"/>
        <v>1</v>
      </c>
      <c r="H9" s="118">
        <f t="shared" ca="1" si="4"/>
        <v>6</v>
      </c>
      <c r="I9" s="118" t="str">
        <f t="shared" ca="1" si="4"/>
        <v/>
      </c>
      <c r="J9" s="118">
        <f t="shared" ca="1" si="2"/>
        <v>22</v>
      </c>
      <c r="K9" s="119"/>
      <c r="M9" s="112" t="s">
        <v>14</v>
      </c>
      <c r="N9" s="112">
        <v>6</v>
      </c>
      <c r="O9" s="112"/>
    </row>
    <row r="10" spans="1:17" s="114" customFormat="1" ht="69.95" hidden="1" customHeight="1">
      <c r="A10" s="117" t="s">
        <v>323</v>
      </c>
      <c r="B10" s="118" t="str">
        <f ca="1">IF(0=INDIRECT("'"&amp;B5&amp;"'!L"&amp;4+(6*$M$11)),"",INDIRECT("'"&amp;B5&amp;"'!L"&amp;4+(6*$M$11)))</f>
        <v/>
      </c>
      <c r="C10" s="118" t="str">
        <f t="shared" ref="C10:I10" ca="1" si="5">IF(0=INDIRECT("'"&amp;C5&amp;"'!L"&amp;4+(6*$M$11)),"",INDIRECT("'"&amp;C5&amp;"'!L"&amp;4+(6*$M$11)))</f>
        <v/>
      </c>
      <c r="D10" s="118" t="str">
        <f t="shared" ca="1" si="5"/>
        <v/>
      </c>
      <c r="E10" s="118" t="str">
        <f t="shared" ca="1" si="5"/>
        <v/>
      </c>
      <c r="F10" s="118" t="str">
        <f t="shared" ca="1" si="5"/>
        <v/>
      </c>
      <c r="G10" s="118" t="str">
        <f t="shared" ca="1" si="5"/>
        <v/>
      </c>
      <c r="H10" s="118" t="str">
        <f t="shared" ca="1" si="5"/>
        <v/>
      </c>
      <c r="I10" s="118" t="str">
        <f t="shared" ca="1" si="5"/>
        <v/>
      </c>
      <c r="J10" s="118">
        <f t="shared" ca="1" si="2"/>
        <v>0</v>
      </c>
      <c r="K10" s="120"/>
    </row>
    <row r="11" spans="1:17" s="114" customFormat="1" ht="69.95" customHeight="1">
      <c r="A11" s="117" t="s">
        <v>324</v>
      </c>
      <c r="B11" s="118" t="str">
        <f ca="1">IF(0=SUM(B6:B10),"",SUM(B6:B10))</f>
        <v/>
      </c>
      <c r="C11" s="118">
        <f t="shared" ref="C11:I11" ca="1" si="6">IF(0=SUM(C6:C10),"",SUM(C6:C10))</f>
        <v>29</v>
      </c>
      <c r="D11" s="118">
        <f t="shared" ca="1" si="6"/>
        <v>17</v>
      </c>
      <c r="E11" s="118">
        <f t="shared" ca="1" si="6"/>
        <v>24</v>
      </c>
      <c r="F11" s="118">
        <f t="shared" ca="1" si="6"/>
        <v>21</v>
      </c>
      <c r="G11" s="118">
        <f t="shared" ca="1" si="6"/>
        <v>17</v>
      </c>
      <c r="H11" s="118">
        <f t="shared" ca="1" si="6"/>
        <v>25</v>
      </c>
      <c r="I11" s="118" t="str">
        <f t="shared" ca="1" si="6"/>
        <v/>
      </c>
      <c r="J11" s="118">
        <f t="shared" ca="1" si="2"/>
        <v>133</v>
      </c>
      <c r="K11" s="113"/>
      <c r="M11" s="114">
        <f>VLOOKUP(Q3,M3:N9,2,0)</f>
        <v>0</v>
      </c>
    </row>
    <row r="12" spans="1:17" s="114" customFormat="1" ht="69.95" customHeight="1">
      <c r="A12" s="117" t="s">
        <v>325</v>
      </c>
      <c r="B12" s="118" t="str">
        <f ca="1">IF(0=INDIRECT("'"&amp;B5&amp;"'!N"&amp;4+(6*$M$11)),"",INDIRECT("'"&amp;B5&amp;"'!N"&amp;4+(6*$M$11)))</f>
        <v/>
      </c>
      <c r="C12" s="118">
        <f t="shared" ref="C12:I12" ca="1" si="7">IF(0=INDIRECT("'"&amp;C5&amp;"'!N"&amp;4+(6*$M$11)),"",INDIRECT("'"&amp;C5&amp;"'!N"&amp;4+(6*$M$11)))</f>
        <v>16</v>
      </c>
      <c r="D12" s="118">
        <f t="shared" ca="1" si="7"/>
        <v>8</v>
      </c>
      <c r="E12" s="118">
        <f t="shared" ca="1" si="7"/>
        <v>17</v>
      </c>
      <c r="F12" s="118">
        <f t="shared" ca="1" si="7"/>
        <v>15</v>
      </c>
      <c r="G12" s="118">
        <f t="shared" ca="1" si="7"/>
        <v>14</v>
      </c>
      <c r="H12" s="118">
        <f t="shared" ca="1" si="7"/>
        <v>15</v>
      </c>
      <c r="I12" s="118" t="str">
        <f t="shared" ca="1" si="7"/>
        <v/>
      </c>
      <c r="J12" s="118">
        <f t="shared" ca="1" si="2"/>
        <v>85</v>
      </c>
      <c r="K12" s="108"/>
    </row>
    <row r="13" spans="1:17" s="114" customFormat="1" ht="69.95" customHeight="1">
      <c r="A13" s="117" t="s">
        <v>239</v>
      </c>
      <c r="B13" s="118" t="str">
        <f ca="1">IF(0=INDIRECT("'"&amp;B5&amp;"'!P"&amp;4+(6*$M$11)),"",INDIRECT("'"&amp;B5&amp;"'!P"&amp;4+(6*$M$11)))</f>
        <v/>
      </c>
      <c r="C13" s="118">
        <f t="shared" ref="C13:I13" ca="1" si="8">IF(0=INDIRECT("'"&amp;C5&amp;"'!P"&amp;4+(6*$M$11)),"",INDIRECT("'"&amp;C5&amp;"'!P"&amp;4+(6*$M$11)))</f>
        <v>3</v>
      </c>
      <c r="D13" s="118">
        <f t="shared" ca="1" si="8"/>
        <v>5</v>
      </c>
      <c r="E13" s="118">
        <f t="shared" ca="1" si="8"/>
        <v>4</v>
      </c>
      <c r="F13" s="118">
        <f t="shared" ca="1" si="8"/>
        <v>5</v>
      </c>
      <c r="G13" s="118">
        <f t="shared" ca="1" si="8"/>
        <v>3</v>
      </c>
      <c r="H13" s="118">
        <f t="shared" ca="1" si="8"/>
        <v>4</v>
      </c>
      <c r="I13" s="118" t="str">
        <f t="shared" ca="1" si="8"/>
        <v/>
      </c>
      <c r="J13" s="118">
        <f t="shared" ca="1" si="2"/>
        <v>24</v>
      </c>
      <c r="K13" s="108"/>
    </row>
    <row r="14" spans="1:17" s="114" customFormat="1" ht="69.95" customHeight="1">
      <c r="A14" s="117" t="s">
        <v>326</v>
      </c>
      <c r="B14" s="118" t="str">
        <f ca="1">IF(0=INDIRECT("'"&amp;B5&amp;"'!P"&amp;5+(6*$M$11)),"",INDIRECT("'"&amp;B5&amp;"'!P"&amp;5+(6*$M$11)))</f>
        <v/>
      </c>
      <c r="C14" s="118">
        <f t="shared" ref="C14:I14" ca="1" si="9">IF(0=INDIRECT("'"&amp;C5&amp;"'!P"&amp;5+(6*$M$11)),"",INDIRECT("'"&amp;C5&amp;"'!P"&amp;5+(6*$M$11)))</f>
        <v>2</v>
      </c>
      <c r="D14" s="118">
        <f t="shared" ca="1" si="9"/>
        <v>1</v>
      </c>
      <c r="E14" s="118">
        <f t="shared" ca="1" si="9"/>
        <v>1</v>
      </c>
      <c r="F14" s="118" t="str">
        <f t="shared" ca="1" si="9"/>
        <v/>
      </c>
      <c r="G14" s="118" t="str">
        <f t="shared" ca="1" si="9"/>
        <v/>
      </c>
      <c r="H14" s="118" t="str">
        <f t="shared" ca="1" si="9"/>
        <v/>
      </c>
      <c r="I14" s="118" t="str">
        <f t="shared" ca="1" si="9"/>
        <v/>
      </c>
      <c r="J14" s="118">
        <f t="shared" ca="1" si="2"/>
        <v>4</v>
      </c>
      <c r="K14" s="108"/>
    </row>
    <row r="15" spans="1:17" s="114" customFormat="1" ht="69.95" customHeight="1">
      <c r="A15" s="117" t="s">
        <v>327</v>
      </c>
      <c r="B15" s="118" t="str">
        <f ca="1">IF(0=INDIRECT("'"&amp;B5&amp;"'!P"&amp;6+(6*$M$11)),"",INDIRECT("'"&amp;B5&amp;"'!P"&amp;6+(6*$M$11)))</f>
        <v/>
      </c>
      <c r="C15" s="118" t="str">
        <f t="shared" ref="C15:I15" ca="1" si="10">IF(0=INDIRECT("'"&amp;C5&amp;"'!P"&amp;6+(6*$M$11)),"",INDIRECT("'"&amp;C5&amp;"'!P"&amp;6+(6*$M$11)))</f>
        <v/>
      </c>
      <c r="D15" s="118" t="str">
        <f t="shared" ca="1" si="10"/>
        <v/>
      </c>
      <c r="E15" s="118" t="str">
        <f t="shared" ca="1" si="10"/>
        <v/>
      </c>
      <c r="F15" s="118" t="str">
        <f t="shared" ca="1" si="10"/>
        <v/>
      </c>
      <c r="G15" s="118" t="str">
        <f t="shared" ca="1" si="10"/>
        <v/>
      </c>
      <c r="H15" s="118" t="str">
        <f t="shared" ca="1" si="10"/>
        <v/>
      </c>
      <c r="I15" s="118" t="str">
        <f t="shared" ca="1" si="10"/>
        <v/>
      </c>
      <c r="J15" s="118">
        <f t="shared" ca="1" si="2"/>
        <v>0</v>
      </c>
      <c r="K15" s="108"/>
    </row>
    <row r="16" spans="1:17" s="114" customFormat="1" ht="69.95" customHeight="1">
      <c r="A16" s="117" t="s">
        <v>328</v>
      </c>
      <c r="B16" s="118" t="str">
        <f ca="1">IF(0=INDIRECT("'"&amp;B5&amp;"'!P"&amp;7+(6*$M$11)),"",INDIRECT("'"&amp;B5&amp;"'!P"&amp;7+(6*$M$11)))</f>
        <v/>
      </c>
      <c r="C16" s="118">
        <f t="shared" ref="C16:I16" ca="1" si="11">IF(0=INDIRECT("'"&amp;C5&amp;"'!P"&amp;7+(6*$M$11)),"",INDIRECT("'"&amp;C5&amp;"'!P"&amp;7+(6*$M$11)))</f>
        <v>2</v>
      </c>
      <c r="D16" s="118" t="str">
        <f t="shared" ca="1" si="11"/>
        <v/>
      </c>
      <c r="E16" s="118">
        <f t="shared" ca="1" si="11"/>
        <v>1</v>
      </c>
      <c r="F16" s="118" t="str">
        <f t="shared" ca="1" si="11"/>
        <v/>
      </c>
      <c r="G16" s="118" t="str">
        <f t="shared" ca="1" si="11"/>
        <v/>
      </c>
      <c r="H16" s="118" t="str">
        <f t="shared" ca="1" si="11"/>
        <v/>
      </c>
      <c r="I16" s="118" t="str">
        <f t="shared" ca="1" si="11"/>
        <v/>
      </c>
      <c r="J16" s="118">
        <f t="shared" ca="1" si="2"/>
        <v>3</v>
      </c>
      <c r="K16" s="108"/>
    </row>
    <row r="17" spans="1:15" s="114" customFormat="1" ht="69.95" customHeight="1">
      <c r="A17" s="121" t="s">
        <v>329</v>
      </c>
      <c r="B17" s="118" t="str">
        <f ca="1">IF(0=INDIRECT("'"&amp;B5&amp;"'!P"&amp;8+(6*$M$11)),"",INDIRECT("'"&amp;B5&amp;"'!P"&amp;8+(6*$M$11)))</f>
        <v/>
      </c>
      <c r="C17" s="118">
        <f t="shared" ref="C17:I17" ca="1" si="12">IF(0=INDIRECT("'"&amp;C5&amp;"'!P"&amp;8+(6*$M$11)),"",INDIRECT("'"&amp;C5&amp;"'!P"&amp;8+(6*$M$11)))</f>
        <v>2</v>
      </c>
      <c r="D17" s="118">
        <f t="shared" ca="1" si="12"/>
        <v>1</v>
      </c>
      <c r="E17" s="118" t="str">
        <f t="shared" ca="1" si="12"/>
        <v/>
      </c>
      <c r="F17" s="118" t="str">
        <f t="shared" ca="1" si="12"/>
        <v/>
      </c>
      <c r="G17" s="118" t="str">
        <f t="shared" ca="1" si="12"/>
        <v/>
      </c>
      <c r="H17" s="118" t="str">
        <f t="shared" ca="1" si="12"/>
        <v/>
      </c>
      <c r="I17" s="118" t="str">
        <f t="shared" ca="1" si="12"/>
        <v/>
      </c>
      <c r="J17" s="118">
        <f ca="1">SUM(B17:I17)</f>
        <v>3</v>
      </c>
      <c r="K17" s="108"/>
    </row>
    <row r="18" spans="1:15" s="114" customFormat="1" ht="45" customHeight="1">
      <c r="A18" s="107"/>
      <c r="B18" s="122"/>
      <c r="C18" s="122"/>
      <c r="D18" s="122"/>
      <c r="E18" s="122"/>
      <c r="F18" s="122"/>
      <c r="G18" s="122"/>
      <c r="H18" s="122"/>
      <c r="I18" s="122"/>
      <c r="J18" s="123"/>
      <c r="K18" s="123"/>
    </row>
    <row r="19" spans="1:15" s="114" customFormat="1" ht="45" customHeight="1">
      <c r="A19" s="107"/>
      <c r="B19" s="122"/>
      <c r="C19" s="122"/>
      <c r="D19" s="122"/>
      <c r="E19" s="122"/>
      <c r="F19" s="122"/>
      <c r="G19" s="122"/>
      <c r="H19" s="122"/>
      <c r="I19" s="122"/>
      <c r="J19" s="123"/>
      <c r="K19" s="123"/>
    </row>
    <row r="20" spans="1:15" s="114" customFormat="1" ht="45" customHeight="1">
      <c r="A20" s="107"/>
      <c r="B20" s="122"/>
      <c r="C20" s="122"/>
      <c r="D20" s="122"/>
      <c r="E20" s="122"/>
      <c r="F20" s="122"/>
      <c r="G20" s="122"/>
      <c r="H20" s="122"/>
      <c r="I20" s="122"/>
      <c r="J20" s="123"/>
      <c r="K20" s="123"/>
    </row>
    <row r="21" spans="1:15" s="114" customFormat="1" ht="45" customHeight="1">
      <c r="A21" s="107"/>
      <c r="B21" s="122"/>
      <c r="C21" s="122"/>
      <c r="D21" s="122"/>
      <c r="E21" s="122"/>
      <c r="F21" s="122"/>
      <c r="G21" s="122"/>
      <c r="H21" s="122"/>
      <c r="I21" s="122"/>
      <c r="J21" s="123"/>
      <c r="K21" s="123"/>
    </row>
    <row r="22" spans="1:15" s="114" customFormat="1" ht="45" customHeight="1">
      <c r="A22" s="107"/>
      <c r="B22" s="122"/>
      <c r="C22" s="122"/>
      <c r="D22" s="122"/>
      <c r="E22" s="122"/>
      <c r="F22" s="122"/>
      <c r="G22" s="122"/>
      <c r="H22" s="122"/>
      <c r="I22" s="122"/>
      <c r="J22" s="123"/>
      <c r="K22" s="123"/>
    </row>
    <row r="23" spans="1:15" s="114" customFormat="1" ht="45" customHeight="1">
      <c r="A23" s="107"/>
      <c r="B23" s="122"/>
      <c r="C23" s="122"/>
      <c r="D23" s="122"/>
      <c r="E23" s="122"/>
      <c r="F23" s="122"/>
      <c r="G23" s="122"/>
      <c r="H23" s="122"/>
      <c r="I23" s="122"/>
      <c r="J23" s="123"/>
      <c r="K23" s="123"/>
    </row>
    <row r="24" spans="1:15" s="114" customFormat="1" ht="45" customHeight="1">
      <c r="A24" s="115"/>
      <c r="B24" s="122"/>
      <c r="C24" s="122"/>
      <c r="D24" s="122"/>
      <c r="E24" s="122"/>
      <c r="F24" s="122"/>
      <c r="G24" s="122"/>
      <c r="H24" s="122"/>
      <c r="I24" s="122"/>
      <c r="J24" s="123"/>
      <c r="K24" s="123"/>
      <c r="N24" s="109"/>
      <c r="O24" s="109"/>
    </row>
    <row r="25" spans="1:15" s="114" customFormat="1" ht="45" customHeight="1">
      <c r="A25" s="107"/>
      <c r="B25" s="122"/>
      <c r="C25" s="122"/>
      <c r="D25" s="122"/>
      <c r="E25" s="122"/>
      <c r="F25" s="122"/>
      <c r="G25" s="122"/>
      <c r="H25" s="122"/>
      <c r="I25" s="122"/>
      <c r="J25" s="123"/>
      <c r="K25" s="123"/>
    </row>
    <row r="26" spans="1:15" s="114" customFormat="1" ht="45" customHeight="1">
      <c r="A26" s="107"/>
      <c r="B26" s="122"/>
      <c r="C26" s="122"/>
      <c r="D26" s="122"/>
      <c r="E26" s="122"/>
      <c r="F26" s="122"/>
      <c r="G26" s="122"/>
      <c r="H26" s="122"/>
      <c r="I26" s="122"/>
      <c r="J26" s="123"/>
      <c r="K26" s="123"/>
    </row>
    <row r="27" spans="1:15" s="114" customFormat="1" ht="45" customHeight="1">
      <c r="A27" s="107"/>
      <c r="B27" s="122"/>
      <c r="C27" s="122"/>
      <c r="D27" s="122"/>
      <c r="E27" s="122"/>
      <c r="F27" s="122"/>
      <c r="G27" s="122"/>
      <c r="H27" s="122"/>
      <c r="I27" s="122"/>
      <c r="J27" s="123"/>
      <c r="K27" s="123"/>
    </row>
    <row r="28" spans="1:15" s="114" customFormat="1" ht="45" customHeight="1">
      <c r="A28" s="107"/>
      <c r="B28" s="122"/>
      <c r="C28" s="122"/>
      <c r="D28" s="122"/>
      <c r="E28" s="122"/>
      <c r="F28" s="122"/>
      <c r="G28" s="122"/>
      <c r="H28" s="122"/>
      <c r="I28" s="122"/>
      <c r="J28" s="123"/>
      <c r="K28" s="123"/>
    </row>
    <row r="29" spans="1:15" s="114" customFormat="1" ht="45" customHeight="1">
      <c r="A29" s="107"/>
      <c r="B29" s="122"/>
      <c r="C29" s="122"/>
      <c r="D29" s="122"/>
      <c r="E29" s="122"/>
      <c r="F29" s="122"/>
      <c r="G29" s="122"/>
      <c r="H29" s="122"/>
      <c r="I29" s="122"/>
      <c r="J29" s="123"/>
    </row>
    <row r="30" spans="1:15" s="114" customFormat="1" ht="45" customHeight="1">
      <c r="A30" s="124"/>
      <c r="B30" s="122"/>
      <c r="C30" s="122"/>
      <c r="D30" s="122"/>
      <c r="E30" s="122"/>
      <c r="F30" s="122"/>
      <c r="G30" s="122"/>
      <c r="H30" s="122"/>
      <c r="I30" s="122"/>
      <c r="J30" s="123"/>
      <c r="K30" s="123"/>
    </row>
    <row r="31" spans="1:15" s="114" customFormat="1" ht="45" customHeight="1">
      <c r="A31" s="125"/>
      <c r="B31" s="122"/>
      <c r="C31" s="122"/>
      <c r="D31" s="122"/>
      <c r="E31" s="122"/>
      <c r="F31" s="122"/>
      <c r="G31" s="122"/>
      <c r="H31" s="122"/>
      <c r="I31" s="122"/>
      <c r="J31" s="123"/>
      <c r="K31" s="123"/>
    </row>
    <row r="32" spans="1:15" s="114" customFormat="1" ht="45" customHeight="1">
      <c r="A32" s="125"/>
      <c r="B32" s="122"/>
      <c r="C32" s="122"/>
      <c r="D32" s="122"/>
      <c r="E32" s="122"/>
      <c r="F32" s="122"/>
      <c r="G32" s="122"/>
      <c r="H32" s="122"/>
      <c r="I32" s="122"/>
      <c r="J32" s="123"/>
      <c r="K32" s="123"/>
    </row>
    <row r="33" spans="1:11" s="114" customFormat="1" ht="45" customHeight="1">
      <c r="A33" s="107"/>
      <c r="B33" s="122"/>
      <c r="C33" s="122"/>
      <c r="D33" s="122"/>
      <c r="E33" s="122"/>
      <c r="F33" s="122"/>
      <c r="G33" s="122"/>
      <c r="H33" s="122"/>
      <c r="I33" s="122"/>
      <c r="J33" s="123"/>
      <c r="K33" s="123"/>
    </row>
    <row r="34" spans="1:11" s="114" customFormat="1" ht="45" customHeight="1">
      <c r="A34" s="107"/>
      <c r="B34" s="122"/>
      <c r="C34" s="122"/>
      <c r="D34" s="122"/>
      <c r="E34" s="122"/>
      <c r="F34" s="122"/>
      <c r="G34" s="122"/>
      <c r="H34" s="122"/>
      <c r="I34" s="122"/>
      <c r="J34" s="123"/>
      <c r="K34" s="123"/>
    </row>
    <row r="35" spans="1:11" s="114" customFormat="1" ht="45" customHeight="1">
      <c r="A35" s="107"/>
      <c r="B35" s="122"/>
      <c r="C35" s="122"/>
      <c r="D35" s="122"/>
      <c r="E35" s="122"/>
      <c r="F35" s="122"/>
      <c r="G35" s="122"/>
      <c r="H35" s="122"/>
      <c r="I35" s="122"/>
      <c r="J35" s="123"/>
      <c r="K35" s="123"/>
    </row>
    <row r="36" spans="1:11" s="114" customFormat="1" ht="45" customHeight="1">
      <c r="A36" s="107"/>
      <c r="B36" s="122"/>
      <c r="C36" s="122"/>
      <c r="D36" s="122"/>
      <c r="E36" s="122"/>
      <c r="F36" s="122"/>
      <c r="G36" s="122"/>
      <c r="H36" s="122"/>
      <c r="I36" s="122"/>
      <c r="J36" s="123"/>
      <c r="K36" s="123"/>
    </row>
    <row r="37" spans="1:11" s="114" customFormat="1" ht="45" customHeight="1">
      <c r="A37" s="107"/>
      <c r="B37" s="122"/>
      <c r="C37" s="122"/>
      <c r="D37" s="122"/>
      <c r="E37" s="122"/>
      <c r="F37" s="122"/>
      <c r="G37" s="122"/>
      <c r="H37" s="122"/>
      <c r="I37" s="122"/>
      <c r="J37" s="123"/>
    </row>
    <row r="38" spans="1:11" s="114" customFormat="1" ht="45" customHeight="1">
      <c r="A38" s="107"/>
      <c r="B38" s="122"/>
      <c r="C38" s="122"/>
      <c r="D38" s="122"/>
      <c r="E38" s="122"/>
      <c r="F38" s="122"/>
      <c r="G38" s="122"/>
      <c r="H38" s="122"/>
      <c r="I38" s="122"/>
      <c r="J38" s="123"/>
      <c r="K38" s="123"/>
    </row>
    <row r="39" spans="1:11" s="114" customFormat="1" ht="45" customHeight="1">
      <c r="A39" s="107"/>
      <c r="B39" s="122"/>
      <c r="C39" s="122"/>
      <c r="D39" s="122"/>
      <c r="E39" s="122"/>
      <c r="F39" s="122"/>
      <c r="G39" s="122"/>
      <c r="H39" s="122"/>
      <c r="I39" s="122"/>
      <c r="J39" s="123"/>
      <c r="K39" s="123"/>
    </row>
    <row r="40" spans="1:11" s="126" customFormat="1" ht="45" customHeight="1">
      <c r="A40" s="107"/>
      <c r="B40" s="122"/>
      <c r="C40" s="122"/>
      <c r="D40" s="122"/>
      <c r="E40" s="122"/>
      <c r="F40" s="122"/>
      <c r="G40" s="122"/>
      <c r="H40" s="122"/>
      <c r="I40" s="122"/>
      <c r="J40" s="123"/>
      <c r="K40" s="123"/>
    </row>
    <row r="41" spans="1:11" s="126" customFormat="1" ht="45" customHeight="1">
      <c r="A41" s="107"/>
      <c r="B41" s="122"/>
      <c r="C41" s="122"/>
      <c r="D41" s="122"/>
      <c r="E41" s="122"/>
      <c r="F41" s="122"/>
      <c r="G41" s="122"/>
      <c r="H41" s="122"/>
      <c r="I41" s="122"/>
      <c r="J41" s="123"/>
      <c r="K41" s="123"/>
    </row>
    <row r="42" spans="1:11" s="126" customFormat="1" ht="45" customHeight="1">
      <c r="A42" s="107"/>
      <c r="B42" s="122"/>
      <c r="C42" s="122"/>
      <c r="D42" s="122"/>
      <c r="E42" s="122"/>
      <c r="F42" s="122"/>
      <c r="G42" s="122"/>
      <c r="H42" s="122"/>
      <c r="I42" s="122"/>
      <c r="J42" s="123"/>
      <c r="K42" s="123"/>
    </row>
    <row r="43" spans="1:11" s="126" customFormat="1" ht="45" customHeight="1">
      <c r="A43" s="107"/>
      <c r="B43" s="122"/>
      <c r="C43" s="122"/>
      <c r="D43" s="122"/>
      <c r="E43" s="122"/>
      <c r="F43" s="122"/>
      <c r="G43" s="122"/>
      <c r="H43" s="122"/>
      <c r="I43" s="122"/>
      <c r="J43" s="123"/>
      <c r="K43" s="127"/>
    </row>
    <row r="44" spans="1:11" s="126" customFormat="1" ht="45" customHeight="1">
      <c r="A44" s="107"/>
      <c r="B44" s="122"/>
      <c r="C44" s="122"/>
      <c r="D44" s="122"/>
      <c r="E44" s="122"/>
      <c r="F44" s="122"/>
      <c r="G44" s="122"/>
      <c r="H44" s="122"/>
      <c r="I44" s="122"/>
      <c r="J44" s="123"/>
      <c r="K44" s="123"/>
    </row>
    <row r="45" spans="1:11" ht="38.25" customHeight="1"/>
  </sheetData>
  <sheetProtection algorithmName="SHA-512" hashValue="4rQ+F4TUjui+A+wAzJbjCv9U4ESvNKPuh8Xkv+Uy44p5yNohFtF9URwgHjgQ1H257PCjvebujnAl/EJ+C/ZWSQ==" saltValue="wSy5VR+P5PQzq6g9DvOF/w==" spinCount="100000" sheet="1" objects="1" scenarios="1" selectLockedCells="1"/>
  <mergeCells count="2">
    <mergeCell ref="A2:K2"/>
    <mergeCell ref="A3:K3"/>
  </mergeCells>
  <dataValidations count="1">
    <dataValidation type="list" allowBlank="1" showInputMessage="1" showErrorMessage="1" sqref="Q3" xr:uid="{00000000-0002-0000-0B00-000000000000}">
      <formula1>$M$3:$M$9</formula1>
    </dataValidation>
  </dataValidations>
  <printOptions horizontalCentered="1" verticalCentered="1"/>
  <pageMargins left="0" right="0" top="0" bottom="0" header="0" footer="0"/>
  <pageSetup paperSize="9" scale="34" fitToWidth="2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">
    <tabColor rgb="FFFF0000"/>
  </sheetPr>
  <dimension ref="A1:HH282"/>
  <sheetViews>
    <sheetView workbookViewId="0">
      <selection sqref="A1:XFD1048576"/>
    </sheetView>
  </sheetViews>
  <sheetFormatPr baseColWidth="10" defaultRowHeight="14.25"/>
  <sheetData>
    <row r="1" spans="1:216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t="s">
        <v>50</v>
      </c>
      <c r="AJ1" t="s">
        <v>51</v>
      </c>
      <c r="AK1" t="s">
        <v>52</v>
      </c>
      <c r="AL1" t="s">
        <v>53</v>
      </c>
      <c r="AM1" t="s">
        <v>54</v>
      </c>
      <c r="AN1" t="s">
        <v>55</v>
      </c>
      <c r="AO1" t="s">
        <v>56</v>
      </c>
      <c r="AP1" t="s">
        <v>57</v>
      </c>
      <c r="AQ1" t="s">
        <v>58</v>
      </c>
      <c r="AR1" t="s">
        <v>59</v>
      </c>
      <c r="AS1" t="s">
        <v>60</v>
      </c>
      <c r="AT1" t="s">
        <v>61</v>
      </c>
      <c r="AU1" t="s">
        <v>62</v>
      </c>
      <c r="AV1" t="s">
        <v>63</v>
      </c>
      <c r="AW1" t="s">
        <v>64</v>
      </c>
      <c r="AX1" t="s">
        <v>65</v>
      </c>
      <c r="AY1" t="s">
        <v>66</v>
      </c>
      <c r="AZ1" t="s">
        <v>67</v>
      </c>
      <c r="BA1" t="s">
        <v>68</v>
      </c>
      <c r="BB1" t="s">
        <v>69</v>
      </c>
      <c r="BC1" t="s">
        <v>70</v>
      </c>
      <c r="BD1" t="s">
        <v>71</v>
      </c>
      <c r="BE1" t="s">
        <v>72</v>
      </c>
      <c r="BF1" t="s">
        <v>73</v>
      </c>
      <c r="BG1" t="s">
        <v>74</v>
      </c>
      <c r="BH1" t="s">
        <v>75</v>
      </c>
      <c r="BI1" t="s">
        <v>76</v>
      </c>
      <c r="BJ1" t="s">
        <v>77</v>
      </c>
      <c r="BK1" t="s">
        <v>78</v>
      </c>
      <c r="BL1" t="s">
        <v>79</v>
      </c>
      <c r="BM1" t="s">
        <v>80</v>
      </c>
      <c r="BN1" t="s">
        <v>81</v>
      </c>
      <c r="BO1" t="s">
        <v>82</v>
      </c>
      <c r="BP1" t="s">
        <v>83</v>
      </c>
      <c r="BQ1" t="s">
        <v>84</v>
      </c>
      <c r="BR1" t="s">
        <v>85</v>
      </c>
      <c r="BS1" t="s">
        <v>86</v>
      </c>
      <c r="BT1" t="s">
        <v>87</v>
      </c>
      <c r="BU1" t="s">
        <v>88</v>
      </c>
      <c r="BV1" t="s">
        <v>89</v>
      </c>
      <c r="BW1" t="s">
        <v>90</v>
      </c>
      <c r="BX1" t="s">
        <v>91</v>
      </c>
      <c r="BY1" t="s">
        <v>92</v>
      </c>
      <c r="BZ1" t="s">
        <v>93</v>
      </c>
      <c r="CA1" t="s">
        <v>94</v>
      </c>
      <c r="CB1" t="s">
        <v>95</v>
      </c>
      <c r="CC1" t="s">
        <v>96</v>
      </c>
      <c r="CD1" t="s">
        <v>97</v>
      </c>
      <c r="CE1" t="s">
        <v>98</v>
      </c>
      <c r="CF1" t="s">
        <v>99</v>
      </c>
      <c r="CG1" t="s">
        <v>100</v>
      </c>
      <c r="CH1" t="s">
        <v>101</v>
      </c>
      <c r="CI1" t="s">
        <v>102</v>
      </c>
      <c r="CJ1" t="s">
        <v>103</v>
      </c>
      <c r="CK1" t="s">
        <v>104</v>
      </c>
      <c r="CL1" t="s">
        <v>105</v>
      </c>
      <c r="CM1" t="s">
        <v>106</v>
      </c>
      <c r="CN1" t="s">
        <v>107</v>
      </c>
      <c r="CO1" t="s">
        <v>108</v>
      </c>
      <c r="CP1" t="s">
        <v>109</v>
      </c>
      <c r="CQ1" t="s">
        <v>110</v>
      </c>
      <c r="CR1" t="s">
        <v>111</v>
      </c>
      <c r="CS1" t="s">
        <v>112</v>
      </c>
      <c r="CT1" t="s">
        <v>113</v>
      </c>
      <c r="CU1" t="s">
        <v>114</v>
      </c>
      <c r="CV1" t="s">
        <v>115</v>
      </c>
      <c r="CW1" t="s">
        <v>116</v>
      </c>
      <c r="CX1" t="s">
        <v>117</v>
      </c>
      <c r="CY1" t="s">
        <v>118</v>
      </c>
      <c r="CZ1" t="s">
        <v>119</v>
      </c>
      <c r="DA1" t="s">
        <v>120</v>
      </c>
      <c r="DB1" t="s">
        <v>121</v>
      </c>
      <c r="DC1" t="s">
        <v>122</v>
      </c>
      <c r="DD1" t="s">
        <v>123</v>
      </c>
      <c r="DE1" t="s">
        <v>124</v>
      </c>
      <c r="DF1" t="s">
        <v>125</v>
      </c>
      <c r="DG1" t="s">
        <v>126</v>
      </c>
      <c r="DH1" t="s">
        <v>127</v>
      </c>
      <c r="DI1" t="s">
        <v>128</v>
      </c>
      <c r="DJ1" t="s">
        <v>129</v>
      </c>
      <c r="DK1" t="s">
        <v>130</v>
      </c>
      <c r="DL1" t="s">
        <v>131</v>
      </c>
      <c r="DM1" t="s">
        <v>132</v>
      </c>
      <c r="DN1" t="s">
        <v>133</v>
      </c>
      <c r="DO1" t="s">
        <v>134</v>
      </c>
      <c r="DP1" t="s">
        <v>135</v>
      </c>
      <c r="DQ1" t="s">
        <v>136</v>
      </c>
      <c r="DR1" t="s">
        <v>137</v>
      </c>
      <c r="DS1" t="s">
        <v>138</v>
      </c>
      <c r="DT1" t="s">
        <v>139</v>
      </c>
      <c r="DU1" t="s">
        <v>140</v>
      </c>
      <c r="DV1" t="s">
        <v>141</v>
      </c>
      <c r="DW1" t="s">
        <v>142</v>
      </c>
      <c r="DX1" t="s">
        <v>143</v>
      </c>
      <c r="DY1" t="s">
        <v>144</v>
      </c>
      <c r="DZ1" t="s">
        <v>145</v>
      </c>
      <c r="EA1" t="s">
        <v>146</v>
      </c>
      <c r="EB1" t="s">
        <v>147</v>
      </c>
      <c r="EC1" t="s">
        <v>148</v>
      </c>
      <c r="ED1" t="s">
        <v>149</v>
      </c>
      <c r="EE1" t="s">
        <v>150</v>
      </c>
      <c r="EF1" t="s">
        <v>151</v>
      </c>
      <c r="EG1" t="s">
        <v>152</v>
      </c>
      <c r="EH1" t="s">
        <v>153</v>
      </c>
      <c r="EI1" t="s">
        <v>154</v>
      </c>
      <c r="EJ1" t="s">
        <v>155</v>
      </c>
      <c r="EK1" t="s">
        <v>156</v>
      </c>
      <c r="EL1" t="s">
        <v>157</v>
      </c>
      <c r="EM1" t="s">
        <v>158</v>
      </c>
      <c r="EN1" t="s">
        <v>159</v>
      </c>
      <c r="EO1" t="s">
        <v>160</v>
      </c>
      <c r="EP1" t="s">
        <v>161</v>
      </c>
      <c r="EQ1" t="s">
        <v>162</v>
      </c>
      <c r="ER1" t="s">
        <v>163</v>
      </c>
      <c r="ES1" t="s">
        <v>164</v>
      </c>
      <c r="ET1" t="s">
        <v>165</v>
      </c>
      <c r="EU1" t="s">
        <v>166</v>
      </c>
      <c r="EV1" t="s">
        <v>167</v>
      </c>
      <c r="EW1" t="s">
        <v>168</v>
      </c>
      <c r="EX1" t="s">
        <v>169</v>
      </c>
      <c r="EY1" t="s">
        <v>170</v>
      </c>
      <c r="EZ1" t="s">
        <v>171</v>
      </c>
      <c r="FA1" t="s">
        <v>172</v>
      </c>
      <c r="FB1" t="s">
        <v>173</v>
      </c>
      <c r="FC1" t="s">
        <v>174</v>
      </c>
      <c r="FD1" t="s">
        <v>175</v>
      </c>
      <c r="FE1" t="s">
        <v>176</v>
      </c>
      <c r="FF1" t="s">
        <v>177</v>
      </c>
      <c r="FG1" t="s">
        <v>178</v>
      </c>
      <c r="FH1" t="s">
        <v>179</v>
      </c>
      <c r="FI1" t="s">
        <v>180</v>
      </c>
      <c r="FJ1" t="s">
        <v>181</v>
      </c>
      <c r="FK1" t="s">
        <v>182</v>
      </c>
      <c r="FL1" t="s">
        <v>183</v>
      </c>
      <c r="FM1" t="s">
        <v>184</v>
      </c>
      <c r="FN1" t="s">
        <v>185</v>
      </c>
      <c r="FO1" t="s">
        <v>186</v>
      </c>
      <c r="FP1" t="s">
        <v>187</v>
      </c>
      <c r="FQ1" t="s">
        <v>188</v>
      </c>
      <c r="FR1" t="s">
        <v>189</v>
      </c>
      <c r="FS1" t="s">
        <v>190</v>
      </c>
      <c r="FT1" t="s">
        <v>191</v>
      </c>
      <c r="FU1" t="s">
        <v>192</v>
      </c>
      <c r="FV1" t="s">
        <v>193</v>
      </c>
      <c r="FW1" t="s">
        <v>194</v>
      </c>
      <c r="FX1" t="s">
        <v>195</v>
      </c>
      <c r="FY1" t="s">
        <v>196</v>
      </c>
      <c r="FZ1" t="s">
        <v>197</v>
      </c>
      <c r="GA1" t="s">
        <v>198</v>
      </c>
      <c r="GB1" t="s">
        <v>173</v>
      </c>
      <c r="GC1" t="s">
        <v>174</v>
      </c>
      <c r="GD1" t="s">
        <v>175</v>
      </c>
      <c r="GE1" t="s">
        <v>199</v>
      </c>
      <c r="GF1" t="s">
        <v>200</v>
      </c>
      <c r="GG1" t="s">
        <v>201</v>
      </c>
      <c r="GH1" t="s">
        <v>202</v>
      </c>
      <c r="GI1" t="s">
        <v>203</v>
      </c>
      <c r="GJ1" t="s">
        <v>204</v>
      </c>
      <c r="GK1" t="s">
        <v>205</v>
      </c>
      <c r="GL1" t="s">
        <v>206</v>
      </c>
      <c r="GM1" t="s">
        <v>207</v>
      </c>
      <c r="GN1" t="s">
        <v>208</v>
      </c>
      <c r="GO1" t="s">
        <v>209</v>
      </c>
      <c r="GP1" t="s">
        <v>210</v>
      </c>
      <c r="GQ1" t="s">
        <v>211</v>
      </c>
      <c r="GR1" t="s">
        <v>212</v>
      </c>
      <c r="GS1" t="s">
        <v>213</v>
      </c>
      <c r="GT1" t="s">
        <v>214</v>
      </c>
      <c r="GU1" t="s">
        <v>215</v>
      </c>
      <c r="GV1" t="s">
        <v>216</v>
      </c>
      <c r="GW1" t="s">
        <v>217</v>
      </c>
      <c r="GX1" t="s">
        <v>218</v>
      </c>
      <c r="GY1" t="s">
        <v>219</v>
      </c>
      <c r="GZ1" t="s">
        <v>220</v>
      </c>
      <c r="HA1" t="s">
        <v>221</v>
      </c>
      <c r="HB1" t="s">
        <v>222</v>
      </c>
      <c r="HC1" t="s">
        <v>223</v>
      </c>
      <c r="HD1" t="s">
        <v>224</v>
      </c>
      <c r="HE1" t="s">
        <v>225</v>
      </c>
      <c r="HF1" t="s">
        <v>226</v>
      </c>
      <c r="HG1" t="s">
        <v>227</v>
      </c>
      <c r="HH1" t="s">
        <v>228</v>
      </c>
    </row>
    <row r="2" spans="1:216">
      <c r="B2" t="s">
        <v>372</v>
      </c>
      <c r="C2" t="s">
        <v>373</v>
      </c>
    </row>
    <row r="3" spans="1:216">
      <c r="A3">
        <v>1</v>
      </c>
      <c r="B3" t="s">
        <v>0</v>
      </c>
      <c r="C3" t="s">
        <v>372</v>
      </c>
    </row>
    <row r="4" spans="1:216">
      <c r="A4">
        <v>2</v>
      </c>
      <c r="B4" t="s">
        <v>229</v>
      </c>
    </row>
    <row r="5" spans="1:216">
      <c r="A5">
        <v>3</v>
      </c>
      <c r="B5" t="s">
        <v>257</v>
      </c>
      <c r="F5">
        <v>162.875</v>
      </c>
      <c r="G5">
        <v>681.46900000000005</v>
      </c>
      <c r="H5">
        <v>57.101030000000002</v>
      </c>
      <c r="I5">
        <v>9.8386300000000002</v>
      </c>
      <c r="J5">
        <v>8.7385300000000008</v>
      </c>
      <c r="K5">
        <v>10.4892</v>
      </c>
      <c r="L5">
        <v>1.7444</v>
      </c>
      <c r="M5">
        <v>0.75105</v>
      </c>
      <c r="N5">
        <v>9.1179999999999997E-2</v>
      </c>
      <c r="O5">
        <v>0</v>
      </c>
      <c r="P5">
        <v>150.505</v>
      </c>
      <c r="Q5">
        <v>45.4</v>
      </c>
      <c r="R5">
        <v>0.57204999999999995</v>
      </c>
      <c r="S5">
        <v>0.1835</v>
      </c>
      <c r="T5">
        <v>0.60860000000000003</v>
      </c>
      <c r="U5">
        <v>0.59360000000000002</v>
      </c>
      <c r="V5">
        <v>58.902500000000003</v>
      </c>
      <c r="W5">
        <v>7.5679999999999997E-2</v>
      </c>
      <c r="X5">
        <v>9.3229999999999993E-2</v>
      </c>
      <c r="Y5">
        <v>1.6030800000000001</v>
      </c>
      <c r="Z5">
        <v>3.1035499999999998</v>
      </c>
      <c r="AA5">
        <v>0.39922999999999997</v>
      </c>
      <c r="AB5">
        <v>0.11962</v>
      </c>
      <c r="AC5">
        <v>3.2297500000000001</v>
      </c>
      <c r="AD5">
        <v>16.877500000000001</v>
      </c>
      <c r="AE5">
        <v>1.22</v>
      </c>
      <c r="AF5">
        <v>10.828279999999999</v>
      </c>
      <c r="AG5">
        <v>28.192499999999999</v>
      </c>
      <c r="AH5">
        <v>225.8475</v>
      </c>
      <c r="AI5">
        <v>38.032499999999999</v>
      </c>
      <c r="AJ5">
        <v>15.7525</v>
      </c>
      <c r="AK5">
        <v>155.5</v>
      </c>
      <c r="AL5">
        <v>78.63</v>
      </c>
      <c r="AM5">
        <v>46.545000000000002</v>
      </c>
      <c r="AN5">
        <v>3.1111</v>
      </c>
      <c r="AO5">
        <v>1.7091000000000001</v>
      </c>
      <c r="AP5">
        <v>8.4750000000000006E-2</v>
      </c>
      <c r="AQ5">
        <v>0.15301999999999999</v>
      </c>
      <c r="AR5">
        <v>41.234999999999999</v>
      </c>
      <c r="AS5">
        <v>2.30525</v>
      </c>
      <c r="AT5">
        <v>0.01</v>
      </c>
      <c r="AU5">
        <v>0</v>
      </c>
      <c r="AV5">
        <v>2.5000000000000001E-3</v>
      </c>
      <c r="AW5">
        <v>0.01</v>
      </c>
      <c r="AX5">
        <v>0.55059999999999998</v>
      </c>
      <c r="AY5">
        <v>0.43180000000000002</v>
      </c>
      <c r="AZ5">
        <v>0</v>
      </c>
      <c r="BA5">
        <v>0.98240000000000005</v>
      </c>
      <c r="BB5">
        <v>0.61094999999999999</v>
      </c>
      <c r="BC5">
        <v>0</v>
      </c>
      <c r="BD5">
        <v>0.03</v>
      </c>
      <c r="BE5">
        <v>0.64095000000000002</v>
      </c>
      <c r="BF5">
        <v>0.16889999999999999</v>
      </c>
      <c r="BG5">
        <v>0</v>
      </c>
      <c r="BH5">
        <v>0</v>
      </c>
      <c r="BI5">
        <v>8.6226500000000001</v>
      </c>
      <c r="BJ5">
        <v>8.6226500000000001</v>
      </c>
      <c r="BK5">
        <v>0.42895</v>
      </c>
      <c r="BL5">
        <v>0.48</v>
      </c>
      <c r="BM5">
        <v>0.29544999999999999</v>
      </c>
      <c r="BN5">
        <v>0.56115000000000004</v>
      </c>
      <c r="BO5">
        <v>8.3049999999999999E-2</v>
      </c>
      <c r="BP5">
        <v>0.47770000000000001</v>
      </c>
      <c r="BQ5">
        <v>1.3691</v>
      </c>
      <c r="BR5">
        <v>0.41144999999999998</v>
      </c>
      <c r="BS5">
        <v>0.66520000000000001</v>
      </c>
      <c r="BT5">
        <v>0.64627999999999997</v>
      </c>
      <c r="BU5">
        <v>0.1991</v>
      </c>
      <c r="BV5">
        <v>0.10283</v>
      </c>
      <c r="BW5">
        <v>0.38123000000000001</v>
      </c>
      <c r="BX5">
        <v>0.27788000000000002</v>
      </c>
      <c r="BY5">
        <v>0.38507999999999998</v>
      </c>
      <c r="BZ5">
        <v>9.2399999999999996E-2</v>
      </c>
      <c r="CA5">
        <v>0.49402000000000001</v>
      </c>
      <c r="CB5">
        <v>0.59448000000000001</v>
      </c>
      <c r="CC5">
        <v>0.26574999999999999</v>
      </c>
      <c r="CD5">
        <v>4.5092999999999996</v>
      </c>
      <c r="CE5">
        <v>0.58452000000000004</v>
      </c>
      <c r="CF5">
        <v>0.80742999999999998</v>
      </c>
      <c r="CG5">
        <v>1.5597000000000001</v>
      </c>
      <c r="CH5">
        <v>0.59619999999999995</v>
      </c>
      <c r="CI5">
        <v>0.57493000000000005</v>
      </c>
      <c r="CJ5">
        <v>0.40153</v>
      </c>
      <c r="CK5">
        <v>4.5247999999999999</v>
      </c>
      <c r="CL5">
        <v>61.825000000000003</v>
      </c>
      <c r="CM5">
        <v>20.625</v>
      </c>
      <c r="CN5">
        <v>0.14399999999999999</v>
      </c>
      <c r="CO5">
        <v>9.1499999999999998E-2</v>
      </c>
      <c r="CP5">
        <v>5.3499999999999999E-2</v>
      </c>
      <c r="CQ5">
        <v>0.1125</v>
      </c>
      <c r="CR5">
        <v>0.13750000000000001</v>
      </c>
      <c r="CS5">
        <v>0.53749999999999998</v>
      </c>
      <c r="CT5">
        <v>6.8500000000000005E-2</v>
      </c>
      <c r="CU5">
        <v>2.2048999999999999</v>
      </c>
      <c r="CV5">
        <v>7.4999999999999997E-2</v>
      </c>
      <c r="CW5">
        <v>0.96708000000000005</v>
      </c>
      <c r="CX5">
        <v>2.5499999999999998E-2</v>
      </c>
      <c r="CY5">
        <v>0</v>
      </c>
      <c r="CZ5">
        <v>0</v>
      </c>
      <c r="DA5">
        <v>4.4194699999999996</v>
      </c>
      <c r="DB5">
        <v>0.11600000000000001</v>
      </c>
      <c r="DC5">
        <v>2.75E-2</v>
      </c>
      <c r="DD5">
        <v>0.32357000000000002</v>
      </c>
      <c r="DE5">
        <v>4.9500000000000002E-2</v>
      </c>
      <c r="DF5">
        <v>2.78498</v>
      </c>
      <c r="DG5">
        <v>1.35E-2</v>
      </c>
      <c r="DH5">
        <v>0</v>
      </c>
      <c r="DI5">
        <v>0</v>
      </c>
      <c r="DJ5">
        <v>3.3180499999999999</v>
      </c>
      <c r="DK5">
        <v>0</v>
      </c>
      <c r="DL5">
        <v>0</v>
      </c>
      <c r="DM5">
        <v>0.2994</v>
      </c>
      <c r="DN5">
        <v>0.13875000000000001</v>
      </c>
      <c r="DO5">
        <v>0</v>
      </c>
      <c r="DP5">
        <v>0</v>
      </c>
      <c r="DQ5">
        <v>0</v>
      </c>
      <c r="DR5">
        <v>0</v>
      </c>
      <c r="DS5">
        <v>1.4999999999999999E-2</v>
      </c>
      <c r="DT5">
        <v>6.0000000000000001E-3</v>
      </c>
      <c r="DU5">
        <v>0</v>
      </c>
      <c r="DV5">
        <v>0</v>
      </c>
      <c r="DW5">
        <v>0</v>
      </c>
      <c r="DX5">
        <v>0</v>
      </c>
      <c r="DY5">
        <v>6.0000000000000001E-3</v>
      </c>
      <c r="DZ5">
        <v>0.46515000000000001</v>
      </c>
      <c r="EA5">
        <v>0.23599999999999999</v>
      </c>
      <c r="EB5">
        <v>0.16600000000000001</v>
      </c>
      <c r="EC5">
        <v>7.80098</v>
      </c>
      <c r="ED5">
        <v>0.58889999999999998</v>
      </c>
      <c r="EE5">
        <v>48.1</v>
      </c>
      <c r="EF5">
        <v>0.89707999999999999</v>
      </c>
      <c r="EG5">
        <v>0.87409999999999999</v>
      </c>
      <c r="EH5">
        <v>0.43068000000000001</v>
      </c>
      <c r="EI5">
        <v>85.487499999999997</v>
      </c>
      <c r="EJ5">
        <v>0</v>
      </c>
      <c r="EK5">
        <v>0</v>
      </c>
      <c r="EL5">
        <v>0</v>
      </c>
      <c r="EM5" t="s">
        <v>241</v>
      </c>
      <c r="EO5" t="s">
        <v>241</v>
      </c>
      <c r="ES5" t="s">
        <v>241</v>
      </c>
      <c r="EU5" t="s">
        <v>241</v>
      </c>
      <c r="FA5" t="s">
        <v>242</v>
      </c>
      <c r="FG5" t="s">
        <v>241</v>
      </c>
      <c r="GA5" t="s">
        <v>242</v>
      </c>
      <c r="GE5" t="s">
        <v>242</v>
      </c>
      <c r="GF5" t="s">
        <v>242</v>
      </c>
      <c r="GG5" t="s">
        <v>230</v>
      </c>
      <c r="GH5" t="s">
        <v>243</v>
      </c>
      <c r="GI5" t="s">
        <v>242</v>
      </c>
      <c r="GJ5" t="s">
        <v>242</v>
      </c>
      <c r="GK5" t="s">
        <v>242</v>
      </c>
      <c r="GL5">
        <v>0</v>
      </c>
      <c r="GM5">
        <v>0</v>
      </c>
      <c r="GN5">
        <v>0</v>
      </c>
    </row>
    <row r="6" spans="1:216">
      <c r="A6">
        <v>4</v>
      </c>
      <c r="B6" t="s">
        <v>374</v>
      </c>
      <c r="D6" t="s">
        <v>241</v>
      </c>
      <c r="E6" t="s">
        <v>231</v>
      </c>
      <c r="F6">
        <v>162.875</v>
      </c>
      <c r="G6">
        <v>681.46900000000005</v>
      </c>
      <c r="H6">
        <v>57.101030000000002</v>
      </c>
      <c r="I6">
        <v>9.8386300000000002</v>
      </c>
      <c r="J6">
        <v>8.7385300000000008</v>
      </c>
      <c r="K6">
        <v>10.4892</v>
      </c>
      <c r="L6">
        <v>1.7444</v>
      </c>
      <c r="M6">
        <v>0.75105</v>
      </c>
      <c r="N6">
        <v>9.1179999999999997E-2</v>
      </c>
      <c r="O6">
        <v>0</v>
      </c>
      <c r="P6">
        <v>150.505</v>
      </c>
      <c r="Q6">
        <v>45.4</v>
      </c>
      <c r="R6">
        <v>0.57204999999999995</v>
      </c>
      <c r="S6">
        <v>0.1835</v>
      </c>
      <c r="T6">
        <v>0.60860000000000003</v>
      </c>
      <c r="U6">
        <v>0.59360000000000002</v>
      </c>
      <c r="V6">
        <v>58.902500000000003</v>
      </c>
      <c r="W6">
        <v>7.5679999999999997E-2</v>
      </c>
      <c r="X6">
        <v>9.3229999999999993E-2</v>
      </c>
      <c r="Y6">
        <v>1.6030800000000001</v>
      </c>
      <c r="Z6">
        <v>3.1035499999999998</v>
      </c>
      <c r="AA6">
        <v>0.39922999999999997</v>
      </c>
      <c r="AB6">
        <v>0.11962</v>
      </c>
      <c r="AC6">
        <v>3.2297500000000001</v>
      </c>
      <c r="AD6">
        <v>16.877500000000001</v>
      </c>
      <c r="AE6">
        <v>1.22</v>
      </c>
      <c r="AF6">
        <v>10.828279999999999</v>
      </c>
      <c r="AG6">
        <v>28.192499999999999</v>
      </c>
      <c r="AH6">
        <v>225.8475</v>
      </c>
      <c r="AI6">
        <v>38.032499999999999</v>
      </c>
      <c r="AJ6">
        <v>15.7525</v>
      </c>
      <c r="AK6">
        <v>155.5</v>
      </c>
      <c r="AL6">
        <v>78.63</v>
      </c>
      <c r="AM6">
        <v>46.545000000000002</v>
      </c>
      <c r="AN6">
        <v>3.1111</v>
      </c>
      <c r="AO6">
        <v>1.7091000000000001</v>
      </c>
      <c r="AP6">
        <v>8.4750000000000006E-2</v>
      </c>
      <c r="AQ6">
        <v>0.15301999999999999</v>
      </c>
      <c r="AR6">
        <v>41.234999999999999</v>
      </c>
      <c r="AS6">
        <v>2.30525</v>
      </c>
      <c r="AT6">
        <v>0.01</v>
      </c>
      <c r="AU6">
        <v>0</v>
      </c>
      <c r="AV6">
        <v>2.5000000000000001E-3</v>
      </c>
      <c r="AW6">
        <v>0.01</v>
      </c>
      <c r="AX6">
        <v>0.55059999999999998</v>
      </c>
      <c r="AY6">
        <v>0.43180000000000002</v>
      </c>
      <c r="AZ6">
        <v>0</v>
      </c>
      <c r="BA6">
        <v>0.98240000000000005</v>
      </c>
      <c r="BB6">
        <v>0.61094999999999999</v>
      </c>
      <c r="BC6">
        <v>0</v>
      </c>
      <c r="BD6">
        <v>0.03</v>
      </c>
      <c r="BE6">
        <v>0.64095000000000002</v>
      </c>
      <c r="BF6">
        <v>0.16889999999999999</v>
      </c>
      <c r="BG6">
        <v>0</v>
      </c>
      <c r="BH6">
        <v>0</v>
      </c>
      <c r="BI6">
        <v>8.6226500000000001</v>
      </c>
      <c r="BJ6">
        <v>8.6226500000000001</v>
      </c>
      <c r="BK6">
        <v>0.42895</v>
      </c>
      <c r="BL6">
        <v>0.48</v>
      </c>
      <c r="BM6">
        <v>0.29544999999999999</v>
      </c>
      <c r="BN6">
        <v>0.56115000000000004</v>
      </c>
      <c r="BO6">
        <v>8.3049999999999999E-2</v>
      </c>
      <c r="BP6">
        <v>0.47770000000000001</v>
      </c>
      <c r="BQ6">
        <v>1.3691</v>
      </c>
      <c r="BR6">
        <v>0.41144999999999998</v>
      </c>
      <c r="BS6">
        <v>0.66520000000000001</v>
      </c>
      <c r="BT6">
        <v>0.64627999999999997</v>
      </c>
      <c r="BU6">
        <v>0.1991</v>
      </c>
      <c r="BV6">
        <v>0.10283</v>
      </c>
      <c r="BW6">
        <v>0.38123000000000001</v>
      </c>
      <c r="BX6">
        <v>0.27788000000000002</v>
      </c>
      <c r="BY6">
        <v>0.38507999999999998</v>
      </c>
      <c r="BZ6">
        <v>9.2399999999999996E-2</v>
      </c>
      <c r="CA6">
        <v>0.49402000000000001</v>
      </c>
      <c r="CB6">
        <v>0.59448000000000001</v>
      </c>
      <c r="CC6">
        <v>0.26574999999999999</v>
      </c>
      <c r="CD6">
        <v>4.5092999999999996</v>
      </c>
      <c r="CE6">
        <v>0.58452000000000004</v>
      </c>
      <c r="CF6">
        <v>0.80742999999999998</v>
      </c>
      <c r="CG6">
        <v>1.5597000000000001</v>
      </c>
      <c r="CH6">
        <v>0.59619999999999995</v>
      </c>
      <c r="CI6">
        <v>0.57493000000000005</v>
      </c>
      <c r="CJ6">
        <v>0.40153</v>
      </c>
      <c r="CK6">
        <v>4.5247999999999999</v>
      </c>
      <c r="CL6">
        <v>61.825000000000003</v>
      </c>
      <c r="CM6">
        <v>20.625</v>
      </c>
      <c r="CN6">
        <v>0.14399999999999999</v>
      </c>
      <c r="CO6">
        <v>9.1499999999999998E-2</v>
      </c>
      <c r="CP6">
        <v>5.3499999999999999E-2</v>
      </c>
      <c r="CQ6">
        <v>0.1125</v>
      </c>
      <c r="CR6">
        <v>0.13750000000000001</v>
      </c>
      <c r="CS6">
        <v>0.53749999999999998</v>
      </c>
      <c r="CT6">
        <v>6.8500000000000005E-2</v>
      </c>
      <c r="CU6">
        <v>2.2048999999999999</v>
      </c>
      <c r="CV6">
        <v>7.4999999999999997E-2</v>
      </c>
      <c r="CW6">
        <v>0.96708000000000005</v>
      </c>
      <c r="CX6">
        <v>2.5499999999999998E-2</v>
      </c>
      <c r="CY6">
        <v>0</v>
      </c>
      <c r="CZ6">
        <v>0</v>
      </c>
      <c r="DA6">
        <v>4.4194699999999996</v>
      </c>
      <c r="DB6">
        <v>0.11600000000000001</v>
      </c>
      <c r="DC6">
        <v>2.75E-2</v>
      </c>
      <c r="DD6">
        <v>0.32357000000000002</v>
      </c>
      <c r="DE6">
        <v>4.9500000000000002E-2</v>
      </c>
      <c r="DF6">
        <v>2.78498</v>
      </c>
      <c r="DG6">
        <v>1.35E-2</v>
      </c>
      <c r="DH6">
        <v>0</v>
      </c>
      <c r="DI6">
        <v>0</v>
      </c>
      <c r="DJ6">
        <v>3.3180499999999999</v>
      </c>
      <c r="DK6">
        <v>0</v>
      </c>
      <c r="DL6">
        <v>0</v>
      </c>
      <c r="DM6">
        <v>0.2994</v>
      </c>
      <c r="DN6">
        <v>0.13875000000000001</v>
      </c>
      <c r="DO6">
        <v>0</v>
      </c>
      <c r="DP6">
        <v>0</v>
      </c>
      <c r="DQ6">
        <v>0</v>
      </c>
      <c r="DR6">
        <v>0</v>
      </c>
      <c r="DS6">
        <v>1.4999999999999999E-2</v>
      </c>
      <c r="DT6">
        <v>6.0000000000000001E-3</v>
      </c>
      <c r="DU6">
        <v>0</v>
      </c>
      <c r="DV6">
        <v>0</v>
      </c>
      <c r="DW6">
        <v>0</v>
      </c>
      <c r="DX6">
        <v>0</v>
      </c>
      <c r="DY6">
        <v>6.0000000000000001E-3</v>
      </c>
      <c r="DZ6">
        <v>0.46515000000000001</v>
      </c>
      <c r="EA6">
        <v>0.23599999999999999</v>
      </c>
      <c r="EB6">
        <v>0.16600000000000001</v>
      </c>
      <c r="EC6">
        <v>7.80098</v>
      </c>
      <c r="ED6">
        <v>0.58889999999999998</v>
      </c>
      <c r="EE6">
        <v>48.1</v>
      </c>
      <c r="EF6">
        <v>0.89707999999999999</v>
      </c>
      <c r="EG6">
        <v>0.87409999999999999</v>
      </c>
      <c r="EH6">
        <v>0.43068000000000001</v>
      </c>
      <c r="EI6">
        <v>85.487499999999997</v>
      </c>
      <c r="EJ6">
        <v>0</v>
      </c>
      <c r="EK6">
        <v>0</v>
      </c>
      <c r="EL6">
        <v>0</v>
      </c>
      <c r="EM6" t="s">
        <v>241</v>
      </c>
      <c r="EN6" t="s">
        <v>242</v>
      </c>
      <c r="EO6" t="s">
        <v>241</v>
      </c>
      <c r="EP6" t="s">
        <v>242</v>
      </c>
      <c r="EQ6" t="s">
        <v>242</v>
      </c>
      <c r="ER6" t="s">
        <v>242</v>
      </c>
      <c r="ES6" t="s">
        <v>241</v>
      </c>
      <c r="ET6" t="s">
        <v>242</v>
      </c>
      <c r="EU6" t="s">
        <v>241</v>
      </c>
      <c r="EV6" t="s">
        <v>242</v>
      </c>
      <c r="EW6" t="s">
        <v>242</v>
      </c>
      <c r="EX6" t="s">
        <v>242</v>
      </c>
      <c r="EY6" t="s">
        <v>242</v>
      </c>
      <c r="EZ6" t="s">
        <v>242</v>
      </c>
      <c r="FA6" t="s">
        <v>242</v>
      </c>
      <c r="FB6" t="s">
        <v>242</v>
      </c>
      <c r="FC6" t="s">
        <v>242</v>
      </c>
      <c r="FD6" t="s">
        <v>242</v>
      </c>
      <c r="FE6" t="s">
        <v>242</v>
      </c>
      <c r="FF6" t="s">
        <v>242</v>
      </c>
      <c r="FG6" t="s">
        <v>241</v>
      </c>
      <c r="FH6" t="s">
        <v>242</v>
      </c>
      <c r="FI6" t="s">
        <v>242</v>
      </c>
      <c r="FJ6" t="s">
        <v>242</v>
      </c>
      <c r="FK6" t="s">
        <v>242</v>
      </c>
      <c r="FL6" t="s">
        <v>242</v>
      </c>
      <c r="FM6" t="s">
        <v>242</v>
      </c>
      <c r="FN6" t="s">
        <v>242</v>
      </c>
      <c r="FO6" t="s">
        <v>242</v>
      </c>
      <c r="FP6" t="s">
        <v>242</v>
      </c>
      <c r="FQ6" t="s">
        <v>242</v>
      </c>
      <c r="FR6" t="s">
        <v>242</v>
      </c>
      <c r="FS6" t="s">
        <v>242</v>
      </c>
      <c r="FT6" t="s">
        <v>242</v>
      </c>
      <c r="FU6" t="s">
        <v>242</v>
      </c>
      <c r="FV6" t="s">
        <v>242</v>
      </c>
      <c r="FW6" t="s">
        <v>242</v>
      </c>
      <c r="FX6" t="s">
        <v>242</v>
      </c>
      <c r="FY6" t="s">
        <v>242</v>
      </c>
      <c r="FZ6" t="s">
        <v>242</v>
      </c>
      <c r="GA6" t="s">
        <v>242</v>
      </c>
      <c r="GB6" t="s">
        <v>242</v>
      </c>
      <c r="GC6" t="s">
        <v>242</v>
      </c>
      <c r="GD6" t="s">
        <v>242</v>
      </c>
      <c r="GE6" t="s">
        <v>242</v>
      </c>
      <c r="GF6" t="s">
        <v>242</v>
      </c>
      <c r="GG6" t="s">
        <v>230</v>
      </c>
      <c r="GH6" t="s">
        <v>243</v>
      </c>
      <c r="GI6" t="s">
        <v>242</v>
      </c>
      <c r="GJ6" t="s">
        <v>242</v>
      </c>
      <c r="GK6" t="s">
        <v>242</v>
      </c>
      <c r="GL6">
        <v>0</v>
      </c>
      <c r="GM6">
        <v>0</v>
      </c>
      <c r="GN6">
        <v>0</v>
      </c>
      <c r="GR6" t="s">
        <v>242</v>
      </c>
      <c r="GS6" t="s">
        <v>242</v>
      </c>
      <c r="GT6" t="s">
        <v>242</v>
      </c>
      <c r="GU6" t="s">
        <v>242</v>
      </c>
      <c r="GV6" t="s">
        <v>242</v>
      </c>
      <c r="GW6" t="s">
        <v>242</v>
      </c>
      <c r="GX6" t="s">
        <v>242</v>
      </c>
      <c r="GY6" t="s">
        <v>242</v>
      </c>
      <c r="GZ6" t="s">
        <v>242</v>
      </c>
      <c r="HA6" t="s">
        <v>242</v>
      </c>
      <c r="HB6" t="s">
        <v>242</v>
      </c>
      <c r="HC6" t="s">
        <v>242</v>
      </c>
      <c r="HD6" t="s">
        <v>242</v>
      </c>
      <c r="HE6" t="s">
        <v>242</v>
      </c>
      <c r="HF6" t="s">
        <v>242</v>
      </c>
    </row>
    <row r="7" spans="1:216">
      <c r="A7">
        <v>3</v>
      </c>
      <c r="B7" t="s">
        <v>258</v>
      </c>
      <c r="F7">
        <v>138.02000000000001</v>
      </c>
      <c r="G7">
        <v>577.47568000000001</v>
      </c>
      <c r="H7">
        <v>21.6828</v>
      </c>
      <c r="I7">
        <v>2.7844000000000002</v>
      </c>
      <c r="J7">
        <v>10.6134</v>
      </c>
      <c r="K7">
        <v>7.3170000000000002</v>
      </c>
      <c r="L7">
        <v>0.53680000000000005</v>
      </c>
      <c r="M7">
        <v>0.2596</v>
      </c>
      <c r="N7">
        <v>0</v>
      </c>
      <c r="O7">
        <v>0</v>
      </c>
      <c r="P7">
        <v>118.4</v>
      </c>
      <c r="Q7">
        <v>112.26</v>
      </c>
      <c r="R7">
        <v>6.1800000000000001E-2</v>
      </c>
      <c r="S7">
        <v>0.56899999999999995</v>
      </c>
      <c r="T7">
        <v>1.0398000000000001</v>
      </c>
      <c r="U7">
        <v>0.42</v>
      </c>
      <c r="V7">
        <v>15.24</v>
      </c>
      <c r="W7">
        <v>2.6599999999999999E-2</v>
      </c>
      <c r="X7">
        <v>7.0400000000000004E-2</v>
      </c>
      <c r="Y7">
        <v>0.12859999999999999</v>
      </c>
      <c r="Z7">
        <v>0.67900000000000005</v>
      </c>
      <c r="AA7">
        <v>0.2636</v>
      </c>
      <c r="AB7">
        <v>2.52E-2</v>
      </c>
      <c r="AC7">
        <v>3.17</v>
      </c>
      <c r="AD7">
        <v>10.24</v>
      </c>
      <c r="AE7">
        <v>0.27</v>
      </c>
      <c r="AF7">
        <v>0.192</v>
      </c>
      <c r="AG7">
        <v>24.72</v>
      </c>
      <c r="AH7">
        <v>45.28</v>
      </c>
      <c r="AI7">
        <v>22.76</v>
      </c>
      <c r="AJ7">
        <v>6.16</v>
      </c>
      <c r="AK7">
        <v>41.36</v>
      </c>
      <c r="AL7">
        <v>32.880000000000003</v>
      </c>
      <c r="AM7">
        <v>41.18</v>
      </c>
      <c r="AN7">
        <v>0.30359999999999998</v>
      </c>
      <c r="AO7">
        <v>0.45079999999999998</v>
      </c>
      <c r="AP7">
        <v>3.1399999999999997E-2</v>
      </c>
      <c r="AQ7">
        <v>5.1400000000000001E-2</v>
      </c>
      <c r="AR7">
        <v>18.12</v>
      </c>
      <c r="AS7">
        <v>2.8780000000000001</v>
      </c>
      <c r="AT7">
        <v>0</v>
      </c>
      <c r="AU7">
        <v>0</v>
      </c>
      <c r="AV7">
        <v>0</v>
      </c>
      <c r="AW7">
        <v>0</v>
      </c>
      <c r="AX7">
        <v>7.5600000000000001E-2</v>
      </c>
      <c r="AY7">
        <v>5.5999999999999999E-3</v>
      </c>
      <c r="AZ7">
        <v>0</v>
      </c>
      <c r="BA7">
        <v>8.1199999999999994E-2</v>
      </c>
      <c r="BB7">
        <v>5.3600000000000002E-2</v>
      </c>
      <c r="BC7">
        <v>0</v>
      </c>
      <c r="BD7">
        <v>0.64</v>
      </c>
      <c r="BE7">
        <v>0.69359999999999999</v>
      </c>
      <c r="BF7">
        <v>3.2800000000000003E-2</v>
      </c>
      <c r="BG7">
        <v>0</v>
      </c>
      <c r="BH7">
        <v>0</v>
      </c>
      <c r="BI7">
        <v>5.5</v>
      </c>
      <c r="BJ7">
        <v>5.5</v>
      </c>
      <c r="BK7">
        <v>0.22800000000000001</v>
      </c>
      <c r="BL7">
        <v>0.17119999999999999</v>
      </c>
      <c r="BM7">
        <v>0.04</v>
      </c>
      <c r="BN7">
        <v>0.1024</v>
      </c>
      <c r="BO7">
        <v>2.8799999999999999E-2</v>
      </c>
      <c r="BP7">
        <v>0.1424</v>
      </c>
      <c r="BQ7">
        <v>0.42720000000000002</v>
      </c>
      <c r="BR7">
        <v>0.1376</v>
      </c>
      <c r="BS7">
        <v>0.2102</v>
      </c>
      <c r="BT7">
        <v>0.1338</v>
      </c>
      <c r="BU7">
        <v>6.3399999999999998E-2</v>
      </c>
      <c r="BV7">
        <v>4.8800000000000003E-2</v>
      </c>
      <c r="BW7">
        <v>0.13400000000000001</v>
      </c>
      <c r="BX7">
        <v>9.7799999999999998E-2</v>
      </c>
      <c r="BY7">
        <v>0.10780000000000001</v>
      </c>
      <c r="BZ7">
        <v>3.2800000000000003E-2</v>
      </c>
      <c r="CA7">
        <v>0.16839999999999999</v>
      </c>
      <c r="CB7">
        <v>0.13200000000000001</v>
      </c>
      <c r="CC7">
        <v>5.5399999999999998E-2</v>
      </c>
      <c r="CD7">
        <v>1.3206</v>
      </c>
      <c r="CE7">
        <v>0.11559999999999999</v>
      </c>
      <c r="CF7">
        <v>0.19520000000000001</v>
      </c>
      <c r="CG7">
        <v>0.50839999999999996</v>
      </c>
      <c r="CH7">
        <v>8.4599999999999995E-2</v>
      </c>
      <c r="CI7">
        <v>0.1852</v>
      </c>
      <c r="CJ7">
        <v>0.15840000000000001</v>
      </c>
      <c r="CK7">
        <v>1.2472000000000001</v>
      </c>
      <c r="CL7">
        <v>6.9</v>
      </c>
      <c r="CM7">
        <v>2.36</v>
      </c>
      <c r="CN7">
        <v>0.20599999999999999</v>
      </c>
      <c r="CO7">
        <v>0.13</v>
      </c>
      <c r="CP7">
        <v>0.12720000000000001</v>
      </c>
      <c r="CQ7">
        <v>0.1948</v>
      </c>
      <c r="CR7">
        <v>0.3412</v>
      </c>
      <c r="CS7">
        <v>0.78300000000000003</v>
      </c>
      <c r="CT7">
        <v>6.8000000000000005E-2</v>
      </c>
      <c r="CU7">
        <v>2.3597999999999999</v>
      </c>
      <c r="CV7">
        <v>5.1999999999999998E-2</v>
      </c>
      <c r="CW7">
        <v>0.94340000000000002</v>
      </c>
      <c r="CX7">
        <v>7.9799999999999996E-2</v>
      </c>
      <c r="CY7">
        <v>0</v>
      </c>
      <c r="CZ7">
        <v>0</v>
      </c>
      <c r="DA7">
        <v>5.282</v>
      </c>
      <c r="DB7">
        <v>0.08</v>
      </c>
      <c r="DC7">
        <v>0.04</v>
      </c>
      <c r="DD7">
        <v>0.34320000000000001</v>
      </c>
      <c r="DE7">
        <v>5.6000000000000001E-2</v>
      </c>
      <c r="DF7">
        <v>2.5495999999999999</v>
      </c>
      <c r="DG7">
        <v>0.1956</v>
      </c>
      <c r="DH7">
        <v>0.1832</v>
      </c>
      <c r="DI7">
        <v>0</v>
      </c>
      <c r="DJ7">
        <v>3.4474</v>
      </c>
      <c r="DK7">
        <v>0</v>
      </c>
      <c r="DL7">
        <v>0</v>
      </c>
      <c r="DM7">
        <v>0.39939999999999998</v>
      </c>
      <c r="DN7">
        <v>0.1724</v>
      </c>
      <c r="DO7">
        <v>0</v>
      </c>
      <c r="DP7">
        <v>0</v>
      </c>
      <c r="DQ7">
        <v>0</v>
      </c>
      <c r="DR7">
        <v>0</v>
      </c>
      <c r="DS7">
        <v>0.01</v>
      </c>
      <c r="DT7">
        <v>0</v>
      </c>
      <c r="DU7">
        <v>0</v>
      </c>
      <c r="DV7">
        <v>0</v>
      </c>
      <c r="DW7">
        <v>0</v>
      </c>
      <c r="DX7">
        <v>0</v>
      </c>
      <c r="DY7">
        <v>1.2E-2</v>
      </c>
      <c r="DZ7">
        <v>0.5958</v>
      </c>
      <c r="EA7">
        <v>0.33600000000000002</v>
      </c>
      <c r="EB7">
        <v>0.32200000000000001</v>
      </c>
      <c r="EC7">
        <v>8.6639999999999997</v>
      </c>
      <c r="ED7">
        <v>0.6784</v>
      </c>
      <c r="EE7">
        <v>60.68</v>
      </c>
      <c r="EF7">
        <v>0.311</v>
      </c>
      <c r="EG7">
        <v>0.60975000000000001</v>
      </c>
      <c r="EH7">
        <v>5.5399999999999998E-2</v>
      </c>
      <c r="EI7">
        <v>13</v>
      </c>
      <c r="EJ7">
        <v>0</v>
      </c>
      <c r="EK7">
        <v>0</v>
      </c>
      <c r="EL7">
        <v>0</v>
      </c>
      <c r="EM7" t="s">
        <v>241</v>
      </c>
      <c r="EO7" t="s">
        <v>241</v>
      </c>
      <c r="ES7" t="s">
        <v>241</v>
      </c>
      <c r="FA7" t="s">
        <v>242</v>
      </c>
      <c r="FF7" t="s">
        <v>241</v>
      </c>
      <c r="FG7" t="s">
        <v>241</v>
      </c>
      <c r="FH7" t="s">
        <v>241</v>
      </c>
      <c r="FI7" t="s">
        <v>241</v>
      </c>
      <c r="GA7" t="s">
        <v>242</v>
      </c>
      <c r="GE7" t="s">
        <v>242</v>
      </c>
      <c r="GF7" t="s">
        <v>242</v>
      </c>
      <c r="GG7" t="s">
        <v>234</v>
      </c>
      <c r="GH7" t="s">
        <v>232</v>
      </c>
      <c r="GI7" t="s">
        <v>242</v>
      </c>
      <c r="GJ7" t="s">
        <v>242</v>
      </c>
      <c r="GK7" t="s">
        <v>242</v>
      </c>
      <c r="GL7">
        <v>0</v>
      </c>
      <c r="GM7">
        <v>0</v>
      </c>
      <c r="GN7">
        <v>0</v>
      </c>
    </row>
    <row r="8" spans="1:216">
      <c r="A8">
        <v>4</v>
      </c>
      <c r="B8" t="s">
        <v>375</v>
      </c>
      <c r="D8" t="s">
        <v>241</v>
      </c>
      <c r="E8" t="s">
        <v>231</v>
      </c>
      <c r="F8">
        <v>138.02000000000001</v>
      </c>
      <c r="G8">
        <v>577.47568000000001</v>
      </c>
      <c r="H8">
        <v>21.6828</v>
      </c>
      <c r="I8">
        <v>2.7844000000000002</v>
      </c>
      <c r="J8">
        <v>10.6134</v>
      </c>
      <c r="K8">
        <v>7.3170000000000002</v>
      </c>
      <c r="L8">
        <v>0.53680000000000005</v>
      </c>
      <c r="M8">
        <v>0.2596</v>
      </c>
      <c r="N8">
        <v>0</v>
      </c>
      <c r="O8">
        <v>0</v>
      </c>
      <c r="P8">
        <v>118.4</v>
      </c>
      <c r="Q8">
        <v>112.26</v>
      </c>
      <c r="R8">
        <v>6.1800000000000001E-2</v>
      </c>
      <c r="S8">
        <v>0.56899999999999995</v>
      </c>
      <c r="T8">
        <v>1.0398000000000001</v>
      </c>
      <c r="U8">
        <v>0.42</v>
      </c>
      <c r="V8">
        <v>15.24</v>
      </c>
      <c r="W8">
        <v>2.6599999999999999E-2</v>
      </c>
      <c r="X8">
        <v>7.0400000000000004E-2</v>
      </c>
      <c r="Y8">
        <v>0.12859999999999999</v>
      </c>
      <c r="Z8">
        <v>0.67900000000000005</v>
      </c>
      <c r="AA8">
        <v>0.2636</v>
      </c>
      <c r="AB8">
        <v>2.52E-2</v>
      </c>
      <c r="AC8">
        <v>3.17</v>
      </c>
      <c r="AD8">
        <v>10.24</v>
      </c>
      <c r="AE8">
        <v>0.27</v>
      </c>
      <c r="AF8">
        <v>0.192</v>
      </c>
      <c r="AG8">
        <v>24.72</v>
      </c>
      <c r="AH8">
        <v>45.28</v>
      </c>
      <c r="AI8">
        <v>22.76</v>
      </c>
      <c r="AJ8">
        <v>6.16</v>
      </c>
      <c r="AK8">
        <v>41.36</v>
      </c>
      <c r="AL8">
        <v>32.880000000000003</v>
      </c>
      <c r="AM8">
        <v>41.18</v>
      </c>
      <c r="AN8">
        <v>0.30359999999999998</v>
      </c>
      <c r="AO8">
        <v>0.45079999999999998</v>
      </c>
      <c r="AP8">
        <v>3.1399999999999997E-2</v>
      </c>
      <c r="AQ8">
        <v>5.1400000000000001E-2</v>
      </c>
      <c r="AR8">
        <v>18.12</v>
      </c>
      <c r="AS8">
        <v>2.8780000000000001</v>
      </c>
      <c r="AT8">
        <v>0</v>
      </c>
      <c r="AU8">
        <v>0</v>
      </c>
      <c r="AV8">
        <v>0</v>
      </c>
      <c r="AW8">
        <v>0</v>
      </c>
      <c r="AX8">
        <v>7.5600000000000001E-2</v>
      </c>
      <c r="AY8">
        <v>5.5999999999999999E-3</v>
      </c>
      <c r="AZ8">
        <v>0</v>
      </c>
      <c r="BA8">
        <v>8.1199999999999994E-2</v>
      </c>
      <c r="BB8">
        <v>5.3600000000000002E-2</v>
      </c>
      <c r="BC8">
        <v>0</v>
      </c>
      <c r="BD8">
        <v>0.64</v>
      </c>
      <c r="BE8">
        <v>0.69359999999999999</v>
      </c>
      <c r="BF8">
        <v>3.2800000000000003E-2</v>
      </c>
      <c r="BG8">
        <v>0</v>
      </c>
      <c r="BH8">
        <v>0</v>
      </c>
      <c r="BI8">
        <v>5.5</v>
      </c>
      <c r="BJ8">
        <v>5.5</v>
      </c>
      <c r="BK8">
        <v>0.22800000000000001</v>
      </c>
      <c r="BL8">
        <v>0.17119999999999999</v>
      </c>
      <c r="BM8">
        <v>0.04</v>
      </c>
      <c r="BN8">
        <v>0.1024</v>
      </c>
      <c r="BO8">
        <v>2.8799999999999999E-2</v>
      </c>
      <c r="BP8">
        <v>0.1424</v>
      </c>
      <c r="BQ8">
        <v>0.42720000000000002</v>
      </c>
      <c r="BR8">
        <v>0.1376</v>
      </c>
      <c r="BS8">
        <v>0.2102</v>
      </c>
      <c r="BT8">
        <v>0.1338</v>
      </c>
      <c r="BU8">
        <v>6.3399999999999998E-2</v>
      </c>
      <c r="BV8">
        <v>4.8800000000000003E-2</v>
      </c>
      <c r="BW8">
        <v>0.13400000000000001</v>
      </c>
      <c r="BX8">
        <v>9.7799999999999998E-2</v>
      </c>
      <c r="BY8">
        <v>0.10780000000000001</v>
      </c>
      <c r="BZ8">
        <v>3.2800000000000003E-2</v>
      </c>
      <c r="CA8">
        <v>0.16839999999999999</v>
      </c>
      <c r="CB8">
        <v>0.13200000000000001</v>
      </c>
      <c r="CC8">
        <v>5.5399999999999998E-2</v>
      </c>
      <c r="CD8">
        <v>1.3206</v>
      </c>
      <c r="CE8">
        <v>0.11559999999999999</v>
      </c>
      <c r="CF8">
        <v>0.19520000000000001</v>
      </c>
      <c r="CG8">
        <v>0.50839999999999996</v>
      </c>
      <c r="CH8">
        <v>8.4599999999999995E-2</v>
      </c>
      <c r="CI8">
        <v>0.1852</v>
      </c>
      <c r="CJ8">
        <v>0.15840000000000001</v>
      </c>
      <c r="CK8">
        <v>1.2472000000000001</v>
      </c>
      <c r="CL8">
        <v>6.9</v>
      </c>
      <c r="CM8">
        <v>2.36</v>
      </c>
      <c r="CN8">
        <v>0.20599999999999999</v>
      </c>
      <c r="CO8">
        <v>0.13</v>
      </c>
      <c r="CP8">
        <v>0.12720000000000001</v>
      </c>
      <c r="CQ8">
        <v>0.1948</v>
      </c>
      <c r="CR8">
        <v>0.3412</v>
      </c>
      <c r="CS8">
        <v>0.78300000000000003</v>
      </c>
      <c r="CT8">
        <v>6.8000000000000005E-2</v>
      </c>
      <c r="CU8">
        <v>2.3597999999999999</v>
      </c>
      <c r="CV8">
        <v>5.1999999999999998E-2</v>
      </c>
      <c r="CW8">
        <v>0.94340000000000002</v>
      </c>
      <c r="CX8">
        <v>7.9799999999999996E-2</v>
      </c>
      <c r="CY8">
        <v>0</v>
      </c>
      <c r="CZ8">
        <v>0</v>
      </c>
      <c r="DA8">
        <v>5.282</v>
      </c>
      <c r="DB8">
        <v>0.08</v>
      </c>
      <c r="DC8">
        <v>0.04</v>
      </c>
      <c r="DD8">
        <v>0.34320000000000001</v>
      </c>
      <c r="DE8">
        <v>5.6000000000000001E-2</v>
      </c>
      <c r="DF8">
        <v>2.5495999999999999</v>
      </c>
      <c r="DG8">
        <v>0.1956</v>
      </c>
      <c r="DH8">
        <v>0.1832</v>
      </c>
      <c r="DI8">
        <v>0</v>
      </c>
      <c r="DJ8">
        <v>3.4474</v>
      </c>
      <c r="DK8">
        <v>0</v>
      </c>
      <c r="DL8">
        <v>0</v>
      </c>
      <c r="DM8">
        <v>0.39939999999999998</v>
      </c>
      <c r="DN8">
        <v>0.1724</v>
      </c>
      <c r="DO8">
        <v>0</v>
      </c>
      <c r="DP8">
        <v>0</v>
      </c>
      <c r="DQ8">
        <v>0</v>
      </c>
      <c r="DR8">
        <v>0</v>
      </c>
      <c r="DS8">
        <v>0.01</v>
      </c>
      <c r="DT8">
        <v>0</v>
      </c>
      <c r="DU8">
        <v>0</v>
      </c>
      <c r="DV8">
        <v>0</v>
      </c>
      <c r="DW8">
        <v>0</v>
      </c>
      <c r="DX8">
        <v>0</v>
      </c>
      <c r="DY8">
        <v>1.2E-2</v>
      </c>
      <c r="DZ8">
        <v>0.5958</v>
      </c>
      <c r="EA8">
        <v>0.33600000000000002</v>
      </c>
      <c r="EB8">
        <v>0.32200000000000001</v>
      </c>
      <c r="EC8">
        <v>8.6639999999999997</v>
      </c>
      <c r="ED8">
        <v>0.6784</v>
      </c>
      <c r="EE8">
        <v>60.68</v>
      </c>
      <c r="EF8">
        <v>0.311</v>
      </c>
      <c r="EG8">
        <v>0.60975000000000001</v>
      </c>
      <c r="EH8">
        <v>5.5399999999999998E-2</v>
      </c>
      <c r="EI8">
        <v>13</v>
      </c>
      <c r="EJ8">
        <v>0</v>
      </c>
      <c r="EK8">
        <v>0</v>
      </c>
      <c r="EL8">
        <v>0</v>
      </c>
      <c r="EM8" t="s">
        <v>241</v>
      </c>
      <c r="EN8" t="s">
        <v>242</v>
      </c>
      <c r="EO8" t="s">
        <v>241</v>
      </c>
      <c r="EP8" t="s">
        <v>242</v>
      </c>
      <c r="EQ8" t="s">
        <v>242</v>
      </c>
      <c r="ER8" t="s">
        <v>242</v>
      </c>
      <c r="ES8" t="s">
        <v>241</v>
      </c>
      <c r="ET8" t="s">
        <v>242</v>
      </c>
      <c r="EU8" t="s">
        <v>242</v>
      </c>
      <c r="EV8" t="s">
        <v>242</v>
      </c>
      <c r="EW8" t="s">
        <v>242</v>
      </c>
      <c r="EX8" t="s">
        <v>242</v>
      </c>
      <c r="EY8" t="s">
        <v>242</v>
      </c>
      <c r="EZ8" t="s">
        <v>242</v>
      </c>
      <c r="FA8" t="s">
        <v>242</v>
      </c>
      <c r="FB8" t="s">
        <v>242</v>
      </c>
      <c r="FC8" t="s">
        <v>242</v>
      </c>
      <c r="FD8" t="s">
        <v>242</v>
      </c>
      <c r="FE8" t="s">
        <v>242</v>
      </c>
      <c r="FF8" t="s">
        <v>241</v>
      </c>
      <c r="FG8" t="s">
        <v>241</v>
      </c>
      <c r="FH8" t="s">
        <v>241</v>
      </c>
      <c r="FI8" t="s">
        <v>241</v>
      </c>
      <c r="FJ8" t="s">
        <v>242</v>
      </c>
      <c r="FK8" t="s">
        <v>242</v>
      </c>
      <c r="FL8" t="s">
        <v>242</v>
      </c>
      <c r="FM8" t="s">
        <v>242</v>
      </c>
      <c r="FN8" t="s">
        <v>242</v>
      </c>
      <c r="FO8" t="s">
        <v>242</v>
      </c>
      <c r="FP8" t="s">
        <v>242</v>
      </c>
      <c r="FQ8" t="s">
        <v>242</v>
      </c>
      <c r="FR8" t="s">
        <v>242</v>
      </c>
      <c r="FS8" t="s">
        <v>242</v>
      </c>
      <c r="FT8" t="s">
        <v>242</v>
      </c>
      <c r="FU8" t="s">
        <v>242</v>
      </c>
      <c r="FV8" t="s">
        <v>242</v>
      </c>
      <c r="FW8" t="s">
        <v>242</v>
      </c>
      <c r="FX8" t="s">
        <v>242</v>
      </c>
      <c r="FY8" t="s">
        <v>242</v>
      </c>
      <c r="FZ8" t="s">
        <v>242</v>
      </c>
      <c r="GA8" t="s">
        <v>242</v>
      </c>
      <c r="GB8" t="s">
        <v>242</v>
      </c>
      <c r="GC8" t="s">
        <v>242</v>
      </c>
      <c r="GD8" t="s">
        <v>242</v>
      </c>
      <c r="GE8" t="s">
        <v>242</v>
      </c>
      <c r="GF8" t="s">
        <v>242</v>
      </c>
      <c r="GG8" t="s">
        <v>234</v>
      </c>
      <c r="GH8" t="s">
        <v>232</v>
      </c>
      <c r="GI8" t="s">
        <v>242</v>
      </c>
      <c r="GJ8" t="s">
        <v>242</v>
      </c>
      <c r="GK8" t="s">
        <v>242</v>
      </c>
      <c r="GL8">
        <v>0</v>
      </c>
      <c r="GM8">
        <v>0</v>
      </c>
      <c r="GN8">
        <v>0</v>
      </c>
      <c r="GR8" t="s">
        <v>242</v>
      </c>
      <c r="GS8" t="s">
        <v>242</v>
      </c>
      <c r="GT8" t="s">
        <v>242</v>
      </c>
      <c r="GU8" t="s">
        <v>242</v>
      </c>
      <c r="GV8" t="s">
        <v>242</v>
      </c>
      <c r="GW8" t="s">
        <v>242</v>
      </c>
      <c r="GX8" t="s">
        <v>242</v>
      </c>
      <c r="GY8" t="s">
        <v>242</v>
      </c>
      <c r="GZ8" t="s">
        <v>242</v>
      </c>
      <c r="HA8" t="s">
        <v>242</v>
      </c>
      <c r="HB8" t="s">
        <v>242</v>
      </c>
      <c r="HC8" t="s">
        <v>242</v>
      </c>
      <c r="HD8" t="s">
        <v>242</v>
      </c>
      <c r="HE8" t="s">
        <v>242</v>
      </c>
      <c r="HF8" t="s">
        <v>242</v>
      </c>
    </row>
    <row r="9" spans="1:216">
      <c r="A9">
        <v>3</v>
      </c>
      <c r="B9" t="s">
        <v>259</v>
      </c>
      <c r="F9">
        <v>664.58725000000004</v>
      </c>
      <c r="G9">
        <v>2780.6330499999999</v>
      </c>
      <c r="H9">
        <v>124.80244</v>
      </c>
      <c r="I9">
        <v>35.821249999999999</v>
      </c>
      <c r="J9">
        <v>33.520180000000003</v>
      </c>
      <c r="K9">
        <v>51.82535</v>
      </c>
      <c r="L9">
        <v>4.5722300000000002</v>
      </c>
      <c r="M9">
        <v>2.61259</v>
      </c>
      <c r="N9">
        <v>0.24514</v>
      </c>
      <c r="O9">
        <v>0</v>
      </c>
      <c r="P9">
        <v>279.1875</v>
      </c>
      <c r="Q9">
        <v>143.69999999999999</v>
      </c>
      <c r="R9">
        <v>0.77663000000000004</v>
      </c>
      <c r="S9">
        <v>0.33800000000000002</v>
      </c>
      <c r="T9">
        <v>2.8990300000000002</v>
      </c>
      <c r="U9">
        <v>1.24153</v>
      </c>
      <c r="V9">
        <v>168.85</v>
      </c>
      <c r="W9">
        <v>0.48838999999999999</v>
      </c>
      <c r="X9">
        <v>0.28526000000000001</v>
      </c>
      <c r="Y9">
        <v>5.9748299999999999</v>
      </c>
      <c r="Z9">
        <v>10.94374</v>
      </c>
      <c r="AA9">
        <v>1.01701</v>
      </c>
      <c r="AB9">
        <v>0.39895000000000003</v>
      </c>
      <c r="AC9">
        <v>6.1812500000000004</v>
      </c>
      <c r="AD9">
        <v>31.274999999999999</v>
      </c>
      <c r="AE9">
        <v>2.5249999999999999</v>
      </c>
      <c r="AF9">
        <v>17.12013</v>
      </c>
      <c r="AG9">
        <v>215.73625000000001</v>
      </c>
      <c r="AH9">
        <v>618.72125000000005</v>
      </c>
      <c r="AI9">
        <v>167.55250000000001</v>
      </c>
      <c r="AJ9">
        <v>73.75</v>
      </c>
      <c r="AK9">
        <v>360.27</v>
      </c>
      <c r="AL9">
        <v>295.56124999999997</v>
      </c>
      <c r="AM9">
        <v>318.57499999999999</v>
      </c>
      <c r="AN9">
        <v>3.2559100000000001</v>
      </c>
      <c r="AO9">
        <v>3.80911</v>
      </c>
      <c r="AP9">
        <v>0.30846000000000001</v>
      </c>
      <c r="AQ9">
        <v>0.67554999999999998</v>
      </c>
      <c r="AR9">
        <v>132.46250000000001</v>
      </c>
      <c r="AS9">
        <v>7.593</v>
      </c>
      <c r="AT9">
        <v>0.01</v>
      </c>
      <c r="AU9">
        <v>0</v>
      </c>
      <c r="AV9">
        <v>2.5000000000000001E-3</v>
      </c>
      <c r="AW9">
        <v>0.01</v>
      </c>
      <c r="AX9">
        <v>1.72204</v>
      </c>
      <c r="AY9">
        <v>1.5248999999999999</v>
      </c>
      <c r="AZ9">
        <v>0</v>
      </c>
      <c r="BA9">
        <v>3.2464599999999999</v>
      </c>
      <c r="BB9">
        <v>1.21191</v>
      </c>
      <c r="BC9">
        <v>0</v>
      </c>
      <c r="BD9">
        <v>0</v>
      </c>
      <c r="BE9">
        <v>1.21191</v>
      </c>
      <c r="BF9">
        <v>0.67149999999999999</v>
      </c>
      <c r="BG9">
        <v>2.1499999999999998E-2</v>
      </c>
      <c r="BH9">
        <v>0.20250000000000001</v>
      </c>
      <c r="BI9">
        <v>44.89378</v>
      </c>
      <c r="BJ9">
        <v>45.09628</v>
      </c>
      <c r="BK9">
        <v>1.02918</v>
      </c>
      <c r="BL9">
        <v>2.4153600000000002</v>
      </c>
      <c r="BM9">
        <v>0.64187000000000005</v>
      </c>
      <c r="BN9">
        <v>1.0319199999999999</v>
      </c>
      <c r="BO9">
        <v>0.11569</v>
      </c>
      <c r="BP9">
        <v>1.7688600000000001</v>
      </c>
      <c r="BQ9">
        <v>3.4605999999999999</v>
      </c>
      <c r="BR9">
        <v>1.2601899999999999</v>
      </c>
      <c r="BS9">
        <v>2.0554600000000001</v>
      </c>
      <c r="BT9">
        <v>1.6970799999999999</v>
      </c>
      <c r="BU9">
        <v>0.57826999999999995</v>
      </c>
      <c r="BV9">
        <v>0.36756</v>
      </c>
      <c r="BW9">
        <v>1.1697200000000001</v>
      </c>
      <c r="BX9">
        <v>0.88207999999999998</v>
      </c>
      <c r="BY9">
        <v>1.0208900000000001</v>
      </c>
      <c r="BZ9">
        <v>0.30257000000000001</v>
      </c>
      <c r="CA9">
        <v>1.38208</v>
      </c>
      <c r="CB9">
        <v>1.4326000000000001</v>
      </c>
      <c r="CC9">
        <v>0.77195000000000003</v>
      </c>
      <c r="CD9">
        <v>12.90789</v>
      </c>
      <c r="CE9">
        <v>1.2393700000000001</v>
      </c>
      <c r="CF9">
        <v>2.0202599999999999</v>
      </c>
      <c r="CG9">
        <v>6.0113500000000002</v>
      </c>
      <c r="CH9">
        <v>1.0784899999999999</v>
      </c>
      <c r="CI9">
        <v>1.97702</v>
      </c>
      <c r="CJ9">
        <v>1.1927300000000001</v>
      </c>
      <c r="CK9">
        <v>13.51422</v>
      </c>
      <c r="CL9">
        <v>155.53749999999999</v>
      </c>
      <c r="CM9">
        <v>51.946249999999999</v>
      </c>
      <c r="CN9">
        <v>0.11799999999999999</v>
      </c>
      <c r="CO9">
        <v>7.5999999999999998E-2</v>
      </c>
      <c r="CP9">
        <v>0.18099999999999999</v>
      </c>
      <c r="CQ9">
        <v>0.20613000000000001</v>
      </c>
      <c r="CR9">
        <v>0.50702999999999998</v>
      </c>
      <c r="CS9">
        <v>1.03254</v>
      </c>
      <c r="CT9">
        <v>7.7499999999999999E-2</v>
      </c>
      <c r="CU9">
        <v>5.3708099999999996</v>
      </c>
      <c r="CV9">
        <v>9.7500000000000003E-2</v>
      </c>
      <c r="CW9">
        <v>2.601</v>
      </c>
      <c r="CX9">
        <v>0.14349999999999999</v>
      </c>
      <c r="CY9">
        <v>0</v>
      </c>
      <c r="CZ9">
        <v>0</v>
      </c>
      <c r="DA9">
        <v>10.41549</v>
      </c>
      <c r="DB9">
        <v>0.151</v>
      </c>
      <c r="DC9">
        <v>2.3E-2</v>
      </c>
      <c r="DD9">
        <v>1.02338</v>
      </c>
      <c r="DE9">
        <v>4.0500000000000001E-2</v>
      </c>
      <c r="DF9">
        <v>7.9294599999999997</v>
      </c>
      <c r="DG9">
        <v>0.53200000000000003</v>
      </c>
      <c r="DH9">
        <v>0.45800000000000002</v>
      </c>
      <c r="DI9">
        <v>0</v>
      </c>
      <c r="DJ9">
        <v>10.15634</v>
      </c>
      <c r="DK9">
        <v>0</v>
      </c>
      <c r="DL9">
        <v>0</v>
      </c>
      <c r="DM9">
        <v>1.90683</v>
      </c>
      <c r="DN9">
        <v>0.42238999999999999</v>
      </c>
      <c r="DO9">
        <v>0</v>
      </c>
      <c r="DP9">
        <v>0</v>
      </c>
      <c r="DQ9">
        <v>0</v>
      </c>
      <c r="DR9">
        <v>7.4999999999999997E-3</v>
      </c>
      <c r="DS9">
        <v>1.4999999999999999E-2</v>
      </c>
      <c r="DT9">
        <v>1.4999999999999999E-2</v>
      </c>
      <c r="DU9">
        <v>0</v>
      </c>
      <c r="DV9">
        <v>0</v>
      </c>
      <c r="DW9">
        <v>0</v>
      </c>
      <c r="DX9">
        <v>0</v>
      </c>
      <c r="DY9">
        <v>0</v>
      </c>
      <c r="DZ9">
        <v>2.3627199999999999</v>
      </c>
      <c r="EA9">
        <v>0.19400000000000001</v>
      </c>
      <c r="EB9">
        <v>0.38712999999999997</v>
      </c>
      <c r="EC9">
        <v>22.356310000000001</v>
      </c>
      <c r="ED9">
        <v>1.7034899999999999</v>
      </c>
      <c r="EE9">
        <v>110.6</v>
      </c>
      <c r="EF9">
        <v>3.6182799999999999</v>
      </c>
      <c r="EG9">
        <v>4.3187800000000003</v>
      </c>
      <c r="EH9">
        <v>1.27315</v>
      </c>
      <c r="EI9">
        <v>311.51875000000001</v>
      </c>
      <c r="EJ9">
        <v>0</v>
      </c>
      <c r="EK9">
        <v>0</v>
      </c>
      <c r="EL9">
        <v>0</v>
      </c>
      <c r="EM9" t="s">
        <v>241</v>
      </c>
      <c r="ES9" t="s">
        <v>241</v>
      </c>
      <c r="EU9" t="s">
        <v>241</v>
      </c>
      <c r="FA9" t="s">
        <v>242</v>
      </c>
      <c r="FE9" t="s">
        <v>241</v>
      </c>
      <c r="FF9" t="s">
        <v>241</v>
      </c>
      <c r="FG9" t="s">
        <v>241</v>
      </c>
      <c r="FH9" t="s">
        <v>241</v>
      </c>
      <c r="FI9" t="s">
        <v>241</v>
      </c>
      <c r="GA9" t="s">
        <v>242</v>
      </c>
      <c r="GE9" t="s">
        <v>242</v>
      </c>
      <c r="GF9" t="s">
        <v>242</v>
      </c>
      <c r="GG9" t="s">
        <v>237</v>
      </c>
      <c r="GH9" t="s">
        <v>232</v>
      </c>
      <c r="GI9" t="s">
        <v>242</v>
      </c>
      <c r="GJ9" t="s">
        <v>242</v>
      </c>
      <c r="GK9" t="s">
        <v>242</v>
      </c>
      <c r="GL9">
        <v>0</v>
      </c>
      <c r="GM9">
        <v>0</v>
      </c>
      <c r="GN9">
        <v>0</v>
      </c>
    </row>
    <row r="10" spans="1:216">
      <c r="A10">
        <v>4</v>
      </c>
      <c r="B10" t="s">
        <v>376</v>
      </c>
      <c r="D10" t="s">
        <v>241</v>
      </c>
      <c r="E10" t="s">
        <v>231</v>
      </c>
      <c r="F10">
        <v>559.28125</v>
      </c>
      <c r="G10">
        <v>2340.0327499999999</v>
      </c>
      <c r="H10">
        <v>124.80244</v>
      </c>
      <c r="I10">
        <v>27.241250000000001</v>
      </c>
      <c r="J10">
        <v>26.120180000000001</v>
      </c>
      <c r="K10">
        <v>51.145350000000001</v>
      </c>
      <c r="L10">
        <v>4.5722300000000002</v>
      </c>
      <c r="M10">
        <v>2.61259</v>
      </c>
      <c r="N10">
        <v>0.24514</v>
      </c>
      <c r="O10">
        <v>0</v>
      </c>
      <c r="P10">
        <v>279.1875</v>
      </c>
      <c r="Q10">
        <v>143.69999999999999</v>
      </c>
      <c r="R10">
        <v>0.77663000000000004</v>
      </c>
      <c r="S10">
        <v>0.33800000000000002</v>
      </c>
      <c r="T10">
        <v>2.8990300000000002</v>
      </c>
      <c r="U10">
        <v>1.24153</v>
      </c>
      <c r="V10">
        <v>168.85</v>
      </c>
      <c r="W10">
        <v>0.48838999999999999</v>
      </c>
      <c r="X10">
        <v>0.28526000000000001</v>
      </c>
      <c r="Y10">
        <v>5.9748299999999999</v>
      </c>
      <c r="Z10">
        <v>10.94374</v>
      </c>
      <c r="AA10">
        <v>1.01701</v>
      </c>
      <c r="AB10">
        <v>0.39895000000000003</v>
      </c>
      <c r="AC10">
        <v>6.1812500000000004</v>
      </c>
      <c r="AD10">
        <v>31.274999999999999</v>
      </c>
      <c r="AE10">
        <v>2.5249999999999999</v>
      </c>
      <c r="AF10">
        <v>17.12013</v>
      </c>
      <c r="AG10">
        <v>215.73625000000001</v>
      </c>
      <c r="AH10">
        <v>618.72125000000005</v>
      </c>
      <c r="AI10">
        <v>167.55250000000001</v>
      </c>
      <c r="AJ10">
        <v>73.75</v>
      </c>
      <c r="AK10">
        <v>360.27</v>
      </c>
      <c r="AL10">
        <v>295.56124999999997</v>
      </c>
      <c r="AM10">
        <v>318.57499999999999</v>
      </c>
      <c r="AN10">
        <v>3.2559100000000001</v>
      </c>
      <c r="AO10">
        <v>3.80911</v>
      </c>
      <c r="AP10">
        <v>0.30846000000000001</v>
      </c>
      <c r="AQ10">
        <v>0.67554999999999998</v>
      </c>
      <c r="AR10">
        <v>132.46250000000001</v>
      </c>
      <c r="AS10">
        <v>7.593</v>
      </c>
      <c r="AT10">
        <v>0.01</v>
      </c>
      <c r="AU10">
        <v>0</v>
      </c>
      <c r="AV10">
        <v>2.5000000000000001E-3</v>
      </c>
      <c r="AW10">
        <v>0.01</v>
      </c>
      <c r="AX10">
        <v>1.72204</v>
      </c>
      <c r="AY10">
        <v>1.5248999999999999</v>
      </c>
      <c r="AZ10">
        <v>0</v>
      </c>
      <c r="BA10">
        <v>3.2464599999999999</v>
      </c>
      <c r="BB10">
        <v>1.21191</v>
      </c>
      <c r="BC10">
        <v>0</v>
      </c>
      <c r="BD10">
        <v>0</v>
      </c>
      <c r="BE10">
        <v>1.21191</v>
      </c>
      <c r="BF10">
        <v>0.67149999999999999</v>
      </c>
      <c r="BG10">
        <v>2.1499999999999998E-2</v>
      </c>
      <c r="BH10">
        <v>0.20250000000000001</v>
      </c>
      <c r="BI10">
        <v>44.89378</v>
      </c>
      <c r="BJ10">
        <v>45.09628</v>
      </c>
      <c r="BK10">
        <v>1.02918</v>
      </c>
      <c r="BL10">
        <v>2.4153600000000002</v>
      </c>
      <c r="BM10">
        <v>0.64187000000000005</v>
      </c>
      <c r="BN10">
        <v>1.0319199999999999</v>
      </c>
      <c r="BO10">
        <v>0.11569</v>
      </c>
      <c r="BP10">
        <v>1.7688600000000001</v>
      </c>
      <c r="BQ10">
        <v>3.4605999999999999</v>
      </c>
      <c r="BR10">
        <v>1.2601899999999999</v>
      </c>
      <c r="BS10">
        <v>2.0554600000000001</v>
      </c>
      <c r="BT10">
        <v>1.6970799999999999</v>
      </c>
      <c r="BU10">
        <v>0.57826999999999995</v>
      </c>
      <c r="BV10">
        <v>0.36756</v>
      </c>
      <c r="BW10">
        <v>1.1697200000000001</v>
      </c>
      <c r="BX10">
        <v>0.88207999999999998</v>
      </c>
      <c r="BY10">
        <v>1.0208900000000001</v>
      </c>
      <c r="BZ10">
        <v>0.30257000000000001</v>
      </c>
      <c r="CA10">
        <v>1.38208</v>
      </c>
      <c r="CB10">
        <v>1.4326000000000001</v>
      </c>
      <c r="CC10">
        <v>0.77195000000000003</v>
      </c>
      <c r="CD10">
        <v>12.90789</v>
      </c>
      <c r="CE10">
        <v>1.2393700000000001</v>
      </c>
      <c r="CF10">
        <v>2.0202599999999999</v>
      </c>
      <c r="CG10">
        <v>6.0113500000000002</v>
      </c>
      <c r="CH10">
        <v>1.0784899999999999</v>
      </c>
      <c r="CI10">
        <v>1.97702</v>
      </c>
      <c r="CJ10">
        <v>1.1927300000000001</v>
      </c>
      <c r="CK10">
        <v>13.51422</v>
      </c>
      <c r="CL10">
        <v>155.53749999999999</v>
      </c>
      <c r="CM10">
        <v>51.946249999999999</v>
      </c>
      <c r="CN10">
        <v>0.11799999999999999</v>
      </c>
      <c r="CO10">
        <v>7.5999999999999998E-2</v>
      </c>
      <c r="CP10">
        <v>0.18099999999999999</v>
      </c>
      <c r="CQ10">
        <v>0.20613000000000001</v>
      </c>
      <c r="CR10">
        <v>0.50702999999999998</v>
      </c>
      <c r="CS10">
        <v>1.03254</v>
      </c>
      <c r="CT10">
        <v>7.7499999999999999E-2</v>
      </c>
      <c r="CU10">
        <v>5.3708099999999996</v>
      </c>
      <c r="CV10">
        <v>9.7500000000000003E-2</v>
      </c>
      <c r="CW10">
        <v>2.601</v>
      </c>
      <c r="CX10">
        <v>0.14349999999999999</v>
      </c>
      <c r="CY10">
        <v>0</v>
      </c>
      <c r="CZ10">
        <v>0</v>
      </c>
      <c r="DA10">
        <v>10.41549</v>
      </c>
      <c r="DB10">
        <v>0.151</v>
      </c>
      <c r="DC10">
        <v>2.3E-2</v>
      </c>
      <c r="DD10">
        <v>1.02338</v>
      </c>
      <c r="DE10">
        <v>4.0500000000000001E-2</v>
      </c>
      <c r="DF10">
        <v>7.9294599999999997</v>
      </c>
      <c r="DG10">
        <v>0.53200000000000003</v>
      </c>
      <c r="DH10">
        <v>0.45800000000000002</v>
      </c>
      <c r="DI10">
        <v>0</v>
      </c>
      <c r="DJ10">
        <v>10.15634</v>
      </c>
      <c r="DK10">
        <v>0</v>
      </c>
      <c r="DL10">
        <v>0</v>
      </c>
      <c r="DM10">
        <v>1.90683</v>
      </c>
      <c r="DN10">
        <v>0.42238999999999999</v>
      </c>
      <c r="DO10">
        <v>0</v>
      </c>
      <c r="DP10">
        <v>0</v>
      </c>
      <c r="DQ10">
        <v>0</v>
      </c>
      <c r="DR10">
        <v>7.4999999999999997E-3</v>
      </c>
      <c r="DS10">
        <v>1.4999999999999999E-2</v>
      </c>
      <c r="DT10">
        <v>1.4999999999999999E-2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2.3627199999999999</v>
      </c>
      <c r="EA10">
        <v>0.19400000000000001</v>
      </c>
      <c r="EB10">
        <v>0.38712999999999997</v>
      </c>
      <c r="EC10">
        <v>22.356310000000001</v>
      </c>
      <c r="ED10">
        <v>1.7034899999999999</v>
      </c>
      <c r="EE10">
        <v>110.6</v>
      </c>
      <c r="EF10">
        <v>3.6182799999999999</v>
      </c>
      <c r="EG10">
        <v>4.2621099999999998</v>
      </c>
      <c r="EH10">
        <v>0.73314999999999997</v>
      </c>
      <c r="EI10">
        <v>311.51875000000001</v>
      </c>
      <c r="EJ10">
        <v>0</v>
      </c>
      <c r="EK10">
        <v>0</v>
      </c>
      <c r="EL10">
        <v>0</v>
      </c>
      <c r="EM10" t="s">
        <v>241</v>
      </c>
      <c r="EN10" t="s">
        <v>242</v>
      </c>
      <c r="EO10" t="s">
        <v>242</v>
      </c>
      <c r="EP10" t="s">
        <v>242</v>
      </c>
      <c r="EQ10" t="s">
        <v>242</v>
      </c>
      <c r="ER10" t="s">
        <v>242</v>
      </c>
      <c r="ES10" t="s">
        <v>241</v>
      </c>
      <c r="ET10" t="s">
        <v>242</v>
      </c>
      <c r="EU10" t="s">
        <v>241</v>
      </c>
      <c r="EV10" t="s">
        <v>242</v>
      </c>
      <c r="EW10" t="s">
        <v>242</v>
      </c>
      <c r="EX10" t="s">
        <v>242</v>
      </c>
      <c r="EY10" t="s">
        <v>242</v>
      </c>
      <c r="EZ10" t="s">
        <v>242</v>
      </c>
      <c r="FA10" t="s">
        <v>242</v>
      </c>
      <c r="FB10" t="s">
        <v>242</v>
      </c>
      <c r="FC10" t="s">
        <v>242</v>
      </c>
      <c r="FD10" t="s">
        <v>242</v>
      </c>
      <c r="FE10" t="s">
        <v>241</v>
      </c>
      <c r="FF10" t="s">
        <v>241</v>
      </c>
      <c r="FG10" t="s">
        <v>241</v>
      </c>
      <c r="FH10" t="s">
        <v>241</v>
      </c>
      <c r="FI10" t="s">
        <v>241</v>
      </c>
      <c r="FJ10" t="s">
        <v>242</v>
      </c>
      <c r="FK10" t="s">
        <v>242</v>
      </c>
      <c r="FL10" t="s">
        <v>242</v>
      </c>
      <c r="FM10" t="s">
        <v>242</v>
      </c>
      <c r="FN10" t="s">
        <v>242</v>
      </c>
      <c r="FO10" t="s">
        <v>242</v>
      </c>
      <c r="FP10" t="s">
        <v>242</v>
      </c>
      <c r="FQ10" t="s">
        <v>242</v>
      </c>
      <c r="FR10" t="s">
        <v>242</v>
      </c>
      <c r="FS10" t="s">
        <v>242</v>
      </c>
      <c r="FT10" t="s">
        <v>242</v>
      </c>
      <c r="FU10" t="s">
        <v>242</v>
      </c>
      <c r="FV10" t="s">
        <v>242</v>
      </c>
      <c r="FW10" t="s">
        <v>242</v>
      </c>
      <c r="FX10" t="s">
        <v>242</v>
      </c>
      <c r="FY10" t="s">
        <v>242</v>
      </c>
      <c r="FZ10" t="s">
        <v>242</v>
      </c>
      <c r="GA10" t="s">
        <v>242</v>
      </c>
      <c r="GB10" t="s">
        <v>242</v>
      </c>
      <c r="GC10" t="s">
        <v>242</v>
      </c>
      <c r="GD10" t="s">
        <v>242</v>
      </c>
      <c r="GE10" t="s">
        <v>242</v>
      </c>
      <c r="GF10" t="s">
        <v>242</v>
      </c>
      <c r="GG10" t="s">
        <v>237</v>
      </c>
      <c r="GH10" t="s">
        <v>232</v>
      </c>
      <c r="GI10" t="s">
        <v>242</v>
      </c>
      <c r="GJ10" t="s">
        <v>242</v>
      </c>
      <c r="GK10" t="s">
        <v>242</v>
      </c>
      <c r="GL10">
        <v>0</v>
      </c>
      <c r="GM10">
        <v>0</v>
      </c>
      <c r="GN10">
        <v>0</v>
      </c>
      <c r="GR10" t="s">
        <v>242</v>
      </c>
      <c r="GS10" t="s">
        <v>242</v>
      </c>
      <c r="GT10" t="s">
        <v>242</v>
      </c>
      <c r="GU10" t="s">
        <v>242</v>
      </c>
      <c r="GV10" t="s">
        <v>242</v>
      </c>
      <c r="GW10" t="s">
        <v>242</v>
      </c>
      <c r="GX10" t="s">
        <v>242</v>
      </c>
      <c r="GY10" t="s">
        <v>242</v>
      </c>
      <c r="GZ10" t="s">
        <v>242</v>
      </c>
      <c r="HA10" t="s">
        <v>242</v>
      </c>
      <c r="HB10" t="s">
        <v>242</v>
      </c>
      <c r="HC10" t="s">
        <v>242</v>
      </c>
      <c r="HD10" t="s">
        <v>242</v>
      </c>
      <c r="HE10" t="s">
        <v>242</v>
      </c>
      <c r="HF10" t="s">
        <v>242</v>
      </c>
    </row>
    <row r="11" spans="1:216">
      <c r="A11">
        <v>4</v>
      </c>
      <c r="B11" t="s">
        <v>245</v>
      </c>
      <c r="D11" t="s">
        <v>241</v>
      </c>
      <c r="E11" t="s">
        <v>231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 t="s">
        <v>242</v>
      </c>
      <c r="EN11" t="s">
        <v>242</v>
      </c>
      <c r="EO11" t="s">
        <v>242</v>
      </c>
      <c r="EP11" t="s">
        <v>242</v>
      </c>
      <c r="EQ11" t="s">
        <v>242</v>
      </c>
      <c r="ER11" t="s">
        <v>242</v>
      </c>
      <c r="ES11" t="s">
        <v>242</v>
      </c>
      <c r="ET11" t="s">
        <v>242</v>
      </c>
      <c r="EU11" t="s">
        <v>242</v>
      </c>
      <c r="EV11" t="s">
        <v>242</v>
      </c>
      <c r="EW11" t="s">
        <v>242</v>
      </c>
      <c r="EX11" t="s">
        <v>242</v>
      </c>
      <c r="EY11" t="s">
        <v>242</v>
      </c>
      <c r="EZ11" t="s">
        <v>242</v>
      </c>
      <c r="FA11" t="s">
        <v>241</v>
      </c>
      <c r="FB11" t="s">
        <v>242</v>
      </c>
      <c r="FC11" t="s">
        <v>242</v>
      </c>
      <c r="FD11" t="s">
        <v>242</v>
      </c>
      <c r="FE11" t="s">
        <v>242</v>
      </c>
      <c r="FF11" t="s">
        <v>242</v>
      </c>
      <c r="FG11" t="s">
        <v>242</v>
      </c>
      <c r="FH11" t="s">
        <v>242</v>
      </c>
      <c r="FI11" t="s">
        <v>242</v>
      </c>
      <c r="FJ11" t="s">
        <v>242</v>
      </c>
      <c r="FK11" t="s">
        <v>242</v>
      </c>
      <c r="FL11" t="s">
        <v>242</v>
      </c>
      <c r="FM11" t="s">
        <v>242</v>
      </c>
      <c r="FN11" t="s">
        <v>242</v>
      </c>
      <c r="FO11" t="s">
        <v>242</v>
      </c>
      <c r="FP11" t="s">
        <v>242</v>
      </c>
      <c r="FQ11" t="s">
        <v>242</v>
      </c>
      <c r="FR11" t="s">
        <v>242</v>
      </c>
      <c r="FS11" t="s">
        <v>242</v>
      </c>
      <c r="FT11" t="s">
        <v>242</v>
      </c>
      <c r="FU11" t="s">
        <v>242</v>
      </c>
      <c r="FV11" t="s">
        <v>242</v>
      </c>
      <c r="FW11" t="s">
        <v>242</v>
      </c>
      <c r="FX11" t="s">
        <v>242</v>
      </c>
      <c r="FY11" t="s">
        <v>242</v>
      </c>
      <c r="FZ11" t="s">
        <v>242</v>
      </c>
      <c r="GA11" t="s">
        <v>241</v>
      </c>
      <c r="GB11" t="s">
        <v>242</v>
      </c>
      <c r="GC11" t="s">
        <v>242</v>
      </c>
      <c r="GD11" t="s">
        <v>242</v>
      </c>
      <c r="GE11" t="s">
        <v>242</v>
      </c>
      <c r="GF11" t="s">
        <v>241</v>
      </c>
      <c r="GG11" t="s">
        <v>240</v>
      </c>
      <c r="GH11" t="s">
        <v>244</v>
      </c>
      <c r="GI11" t="s">
        <v>241</v>
      </c>
      <c r="GJ11" t="s">
        <v>241</v>
      </c>
      <c r="GK11" t="s">
        <v>242</v>
      </c>
      <c r="GL11">
        <v>0</v>
      </c>
      <c r="GM11">
        <v>0</v>
      </c>
      <c r="GN11">
        <v>0</v>
      </c>
      <c r="GR11" t="s">
        <v>242</v>
      </c>
      <c r="GS11" t="s">
        <v>242</v>
      </c>
      <c r="GT11" t="s">
        <v>242</v>
      </c>
      <c r="GU11" t="s">
        <v>242</v>
      </c>
      <c r="GV11" t="s">
        <v>242</v>
      </c>
      <c r="GW11" t="s">
        <v>242</v>
      </c>
      <c r="GX11" t="s">
        <v>242</v>
      </c>
      <c r="GY11" t="s">
        <v>242</v>
      </c>
      <c r="GZ11" t="s">
        <v>242</v>
      </c>
      <c r="HA11" t="s">
        <v>242</v>
      </c>
      <c r="HB11" t="s">
        <v>242</v>
      </c>
      <c r="HC11" t="s">
        <v>242</v>
      </c>
      <c r="HD11" t="s">
        <v>242</v>
      </c>
      <c r="HE11" t="s">
        <v>242</v>
      </c>
      <c r="HF11" t="s">
        <v>242</v>
      </c>
    </row>
    <row r="12" spans="1:216">
      <c r="A12">
        <v>4</v>
      </c>
      <c r="B12" t="s">
        <v>377</v>
      </c>
      <c r="D12" t="s">
        <v>241</v>
      </c>
      <c r="E12" t="s">
        <v>231</v>
      </c>
      <c r="F12">
        <v>105.306</v>
      </c>
      <c r="G12">
        <v>440.6003</v>
      </c>
      <c r="H12">
        <v>0</v>
      </c>
      <c r="I12">
        <v>8.58</v>
      </c>
      <c r="J12">
        <v>7.4</v>
      </c>
      <c r="K12">
        <v>0.68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5.6669999999999998E-2</v>
      </c>
      <c r="EH12">
        <v>0.54</v>
      </c>
      <c r="EI12">
        <v>0</v>
      </c>
      <c r="EJ12">
        <v>0</v>
      </c>
      <c r="EK12">
        <v>0</v>
      </c>
      <c r="EL12">
        <v>0</v>
      </c>
      <c r="EM12" t="s">
        <v>242</v>
      </c>
      <c r="EN12" t="s">
        <v>242</v>
      </c>
      <c r="EO12" t="s">
        <v>242</v>
      </c>
      <c r="EP12" t="s">
        <v>242</v>
      </c>
      <c r="EQ12" t="s">
        <v>242</v>
      </c>
      <c r="ER12" t="s">
        <v>242</v>
      </c>
      <c r="ES12" t="s">
        <v>242</v>
      </c>
      <c r="ET12" t="s">
        <v>242</v>
      </c>
      <c r="EU12" t="s">
        <v>242</v>
      </c>
      <c r="EV12" t="s">
        <v>242</v>
      </c>
      <c r="EW12" t="s">
        <v>242</v>
      </c>
      <c r="EX12" t="s">
        <v>242</v>
      </c>
      <c r="EY12" t="s">
        <v>242</v>
      </c>
      <c r="EZ12" t="s">
        <v>242</v>
      </c>
      <c r="FA12" t="s">
        <v>242</v>
      </c>
      <c r="FB12" t="s">
        <v>242</v>
      </c>
      <c r="FC12" t="s">
        <v>242</v>
      </c>
      <c r="FD12" t="s">
        <v>242</v>
      </c>
      <c r="FE12" t="s">
        <v>242</v>
      </c>
      <c r="FF12" t="s">
        <v>242</v>
      </c>
      <c r="FG12" t="s">
        <v>242</v>
      </c>
      <c r="FH12" t="s">
        <v>242</v>
      </c>
      <c r="FI12" t="s">
        <v>242</v>
      </c>
      <c r="FJ12" t="s">
        <v>242</v>
      </c>
      <c r="FK12" t="s">
        <v>242</v>
      </c>
      <c r="FL12" t="s">
        <v>242</v>
      </c>
      <c r="FM12" t="s">
        <v>242</v>
      </c>
      <c r="FN12" t="s">
        <v>242</v>
      </c>
      <c r="FO12" t="s">
        <v>242</v>
      </c>
      <c r="FP12" t="s">
        <v>242</v>
      </c>
      <c r="FQ12" t="s">
        <v>242</v>
      </c>
      <c r="FR12" t="s">
        <v>242</v>
      </c>
      <c r="FS12" t="s">
        <v>242</v>
      </c>
      <c r="FT12" t="s">
        <v>242</v>
      </c>
      <c r="FU12" t="s">
        <v>242</v>
      </c>
      <c r="FV12" t="s">
        <v>242</v>
      </c>
      <c r="FW12" t="s">
        <v>242</v>
      </c>
      <c r="FX12" t="s">
        <v>242</v>
      </c>
      <c r="FY12" t="s">
        <v>242</v>
      </c>
      <c r="FZ12" t="s">
        <v>242</v>
      </c>
      <c r="GA12" t="s">
        <v>242</v>
      </c>
      <c r="GB12" t="s">
        <v>242</v>
      </c>
      <c r="GC12" t="s">
        <v>242</v>
      </c>
      <c r="GD12" t="s">
        <v>242</v>
      </c>
      <c r="GE12" t="s">
        <v>242</v>
      </c>
      <c r="GF12" t="s">
        <v>242</v>
      </c>
      <c r="GI12" t="s">
        <v>242</v>
      </c>
      <c r="GJ12" t="s">
        <v>242</v>
      </c>
      <c r="GK12" t="s">
        <v>242</v>
      </c>
      <c r="GL12">
        <v>0</v>
      </c>
      <c r="GM12">
        <v>0</v>
      </c>
      <c r="GN12">
        <v>0</v>
      </c>
      <c r="GR12" t="s">
        <v>242</v>
      </c>
      <c r="GS12" t="s">
        <v>242</v>
      </c>
      <c r="GT12" t="s">
        <v>242</v>
      </c>
      <c r="GU12" t="s">
        <v>242</v>
      </c>
      <c r="GV12" t="s">
        <v>242</v>
      </c>
      <c r="GW12" t="s">
        <v>242</v>
      </c>
      <c r="GX12" t="s">
        <v>242</v>
      </c>
      <c r="GY12" t="s">
        <v>242</v>
      </c>
      <c r="GZ12" t="s">
        <v>242</v>
      </c>
      <c r="HA12" t="s">
        <v>242</v>
      </c>
      <c r="HB12" t="s">
        <v>242</v>
      </c>
      <c r="HC12" t="s">
        <v>242</v>
      </c>
      <c r="HD12" t="s">
        <v>242</v>
      </c>
      <c r="HE12" t="s">
        <v>242</v>
      </c>
      <c r="HF12" t="s">
        <v>242</v>
      </c>
    </row>
    <row r="13" spans="1:216">
      <c r="A13">
        <v>3</v>
      </c>
      <c r="B13" t="s">
        <v>260</v>
      </c>
      <c r="F13">
        <v>426.47501</v>
      </c>
      <c r="G13">
        <v>1784.3714399999999</v>
      </c>
      <c r="H13">
        <v>207.73600999999999</v>
      </c>
      <c r="I13">
        <v>14.60338</v>
      </c>
      <c r="J13">
        <v>22.359960000000001</v>
      </c>
      <c r="K13">
        <v>39.981879999999997</v>
      </c>
      <c r="L13">
        <v>7.4262100000000002</v>
      </c>
      <c r="M13">
        <v>2.1390500000000001</v>
      </c>
      <c r="N13">
        <v>0.74178999999999995</v>
      </c>
      <c r="O13">
        <v>0</v>
      </c>
      <c r="P13">
        <v>830.79166999999995</v>
      </c>
      <c r="Q13">
        <v>112.55417</v>
      </c>
      <c r="R13">
        <v>3.8424499999999999</v>
      </c>
      <c r="S13">
        <v>0.68542000000000003</v>
      </c>
      <c r="T13">
        <v>4.0320499999999999</v>
      </c>
      <c r="U13">
        <v>2.71529</v>
      </c>
      <c r="V13">
        <v>238.20416</v>
      </c>
      <c r="W13">
        <v>0.30448999999999998</v>
      </c>
      <c r="X13">
        <v>0.29725000000000001</v>
      </c>
      <c r="Y13">
        <v>1.95217</v>
      </c>
      <c r="Z13">
        <v>4.3016699999999997</v>
      </c>
      <c r="AA13">
        <v>1.43733</v>
      </c>
      <c r="AB13">
        <v>0.42803999999999998</v>
      </c>
      <c r="AC13">
        <v>14.3025</v>
      </c>
      <c r="AD13">
        <v>80.495840000000001</v>
      </c>
      <c r="AE13">
        <v>0.64583000000000002</v>
      </c>
      <c r="AF13">
        <v>67.746170000000006</v>
      </c>
      <c r="AG13">
        <v>95.329160000000002</v>
      </c>
      <c r="AH13">
        <v>629.08750999999995</v>
      </c>
      <c r="AI13">
        <v>97.908330000000007</v>
      </c>
      <c r="AJ13">
        <v>52.920839999999998</v>
      </c>
      <c r="AK13">
        <v>230.59584000000001</v>
      </c>
      <c r="AL13">
        <v>134.30416</v>
      </c>
      <c r="AM13">
        <v>167.75834</v>
      </c>
      <c r="AN13">
        <v>3.5692499999999998</v>
      </c>
      <c r="AO13">
        <v>1.6208</v>
      </c>
      <c r="AP13">
        <v>0.34554000000000001</v>
      </c>
      <c r="AQ13">
        <v>0.77588000000000001</v>
      </c>
      <c r="AR13">
        <v>87.708340000000007</v>
      </c>
      <c r="AS13">
        <v>14.720409999999999</v>
      </c>
      <c r="AT13">
        <v>6.6669999999999993E-2</v>
      </c>
      <c r="AU13">
        <v>0</v>
      </c>
      <c r="AV13">
        <v>1.6670000000000001E-2</v>
      </c>
      <c r="AW13">
        <v>6.6669999999999993E-2</v>
      </c>
      <c r="AX13">
        <v>3.2825799999999998</v>
      </c>
      <c r="AY13">
        <v>2.9552999999999998</v>
      </c>
      <c r="AZ13">
        <v>0</v>
      </c>
      <c r="BA13">
        <v>6.2358700000000002</v>
      </c>
      <c r="BB13">
        <v>4.5156200000000002</v>
      </c>
      <c r="BC13">
        <v>0</v>
      </c>
      <c r="BD13">
        <v>0.96457999999999999</v>
      </c>
      <c r="BE13">
        <v>5.4802099999999996</v>
      </c>
      <c r="BF13">
        <v>0.57562999999999998</v>
      </c>
      <c r="BG13">
        <v>8.7459999999999996E-2</v>
      </c>
      <c r="BH13">
        <v>0</v>
      </c>
      <c r="BI13">
        <v>18.817</v>
      </c>
      <c r="BJ13">
        <v>18.817</v>
      </c>
      <c r="BK13">
        <v>1.2511699999999999</v>
      </c>
      <c r="BL13">
        <v>2.0655100000000002</v>
      </c>
      <c r="BM13">
        <v>1.4954099999999999</v>
      </c>
      <c r="BN13">
        <v>2.8008000000000002</v>
      </c>
      <c r="BO13">
        <v>0.32145000000000001</v>
      </c>
      <c r="BP13">
        <v>2.0427900000000001</v>
      </c>
      <c r="BQ13">
        <v>5.8886700000000003</v>
      </c>
      <c r="BR13">
        <v>0.57394999999999996</v>
      </c>
      <c r="BS13">
        <v>0.88441999999999998</v>
      </c>
      <c r="BT13">
        <v>0.63549999999999995</v>
      </c>
      <c r="BU13">
        <v>0.25691000000000003</v>
      </c>
      <c r="BV13">
        <v>0.19087000000000001</v>
      </c>
      <c r="BW13">
        <v>0.55356000000000005</v>
      </c>
      <c r="BX13">
        <v>0.37368000000000001</v>
      </c>
      <c r="BY13">
        <v>0.47209000000000001</v>
      </c>
      <c r="BZ13">
        <v>0.14724999999999999</v>
      </c>
      <c r="CA13">
        <v>0.68379000000000001</v>
      </c>
      <c r="CB13">
        <v>0.77383000000000002</v>
      </c>
      <c r="CC13">
        <v>0.25333</v>
      </c>
      <c r="CD13">
        <v>5.7951300000000003</v>
      </c>
      <c r="CE13">
        <v>0.52641000000000004</v>
      </c>
      <c r="CF13">
        <v>1.0327999999999999</v>
      </c>
      <c r="CG13">
        <v>2.3275399999999999</v>
      </c>
      <c r="CH13">
        <v>0.43583</v>
      </c>
      <c r="CI13">
        <v>0.78966999999999998</v>
      </c>
      <c r="CJ13">
        <v>0.64800999999999997</v>
      </c>
      <c r="CK13">
        <v>5.7424600000000003</v>
      </c>
      <c r="CL13">
        <v>110.33334000000001</v>
      </c>
      <c r="CM13">
        <v>36.287509999999997</v>
      </c>
      <c r="CN13">
        <v>7.0830000000000004E-2</v>
      </c>
      <c r="CO13">
        <v>4.5830000000000003E-2</v>
      </c>
      <c r="CP13">
        <v>9.5460000000000003E-2</v>
      </c>
      <c r="CQ13">
        <v>0.11413</v>
      </c>
      <c r="CR13">
        <v>0.26641999999999999</v>
      </c>
      <c r="CS13">
        <v>0.46878999999999998</v>
      </c>
      <c r="CT13">
        <v>2.342E-2</v>
      </c>
      <c r="CU13">
        <v>2.1777600000000001</v>
      </c>
      <c r="CV13">
        <v>2.3800000000000002E-2</v>
      </c>
      <c r="CW13">
        <v>0.90717000000000003</v>
      </c>
      <c r="CX13">
        <v>0.12867000000000001</v>
      </c>
      <c r="CY13">
        <v>1.958E-2</v>
      </c>
      <c r="CZ13">
        <v>1.958E-2</v>
      </c>
      <c r="DA13">
        <v>4.3613299999999997</v>
      </c>
      <c r="DB13">
        <v>2.8709999999999999E-2</v>
      </c>
      <c r="DC13">
        <v>1.4579999999999999E-2</v>
      </c>
      <c r="DD13">
        <v>0.37795000000000001</v>
      </c>
      <c r="DE13">
        <v>2.0830000000000001E-2</v>
      </c>
      <c r="DF13">
        <v>4.9053699999999996</v>
      </c>
      <c r="DG13">
        <v>0.33817999999999998</v>
      </c>
      <c r="DH13">
        <v>0.27775</v>
      </c>
      <c r="DI13">
        <v>3.9579999999999997E-2</v>
      </c>
      <c r="DJ13">
        <v>5.9969099999999997</v>
      </c>
      <c r="DK13">
        <v>0</v>
      </c>
      <c r="DL13">
        <v>0</v>
      </c>
      <c r="DM13">
        <v>1.8580000000000001</v>
      </c>
      <c r="DN13">
        <v>0.69011</v>
      </c>
      <c r="DO13">
        <v>0</v>
      </c>
      <c r="DP13">
        <v>0</v>
      </c>
      <c r="DQ13">
        <v>1.583E-2</v>
      </c>
      <c r="DR13">
        <v>0</v>
      </c>
      <c r="DS13">
        <v>2.2290000000000001E-2</v>
      </c>
      <c r="DT13">
        <v>1.2999999999999999E-4</v>
      </c>
      <c r="DU13">
        <v>0</v>
      </c>
      <c r="DV13">
        <v>0</v>
      </c>
      <c r="DW13">
        <v>0</v>
      </c>
      <c r="DX13">
        <v>0</v>
      </c>
      <c r="DY13">
        <v>2.6460000000000001E-2</v>
      </c>
      <c r="DZ13">
        <v>2.59659</v>
      </c>
      <c r="EA13">
        <v>0.11813</v>
      </c>
      <c r="EB13">
        <v>0.20959</v>
      </c>
      <c r="EC13">
        <v>12.629759999999999</v>
      </c>
      <c r="ED13">
        <v>1.1392599999999999</v>
      </c>
      <c r="EE13">
        <v>100.97499000000001</v>
      </c>
      <c r="EF13">
        <v>3.9093800000000001</v>
      </c>
      <c r="EG13">
        <v>3.33182</v>
      </c>
      <c r="EH13">
        <v>0.25634000000000001</v>
      </c>
      <c r="EI13">
        <v>301.47082999999998</v>
      </c>
      <c r="EJ13">
        <v>0</v>
      </c>
      <c r="EK13">
        <v>0</v>
      </c>
      <c r="EL13">
        <v>0</v>
      </c>
      <c r="EM13" t="s">
        <v>241</v>
      </c>
      <c r="EO13" t="s">
        <v>241</v>
      </c>
      <c r="ER13" t="s">
        <v>241</v>
      </c>
      <c r="ES13" t="s">
        <v>241</v>
      </c>
      <c r="EU13" t="s">
        <v>241</v>
      </c>
      <c r="FA13" t="s">
        <v>242</v>
      </c>
      <c r="FF13" t="s">
        <v>241</v>
      </c>
      <c r="FG13" t="s">
        <v>241</v>
      </c>
      <c r="FH13" t="s">
        <v>241</v>
      </c>
      <c r="FI13" t="s">
        <v>241</v>
      </c>
      <c r="GA13" t="s">
        <v>242</v>
      </c>
      <c r="GE13" t="s">
        <v>242</v>
      </c>
      <c r="GF13" t="s">
        <v>242</v>
      </c>
      <c r="GG13" t="s">
        <v>349</v>
      </c>
      <c r="GH13" t="s">
        <v>232</v>
      </c>
      <c r="GI13" t="s">
        <v>242</v>
      </c>
      <c r="GJ13" t="s">
        <v>242</v>
      </c>
      <c r="GK13" t="s">
        <v>242</v>
      </c>
      <c r="GL13">
        <v>0</v>
      </c>
      <c r="GM13">
        <v>0</v>
      </c>
      <c r="GN13">
        <v>0</v>
      </c>
    </row>
    <row r="14" spans="1:216">
      <c r="A14">
        <v>4</v>
      </c>
      <c r="B14" t="s">
        <v>378</v>
      </c>
      <c r="D14" t="s">
        <v>241</v>
      </c>
      <c r="E14" t="s">
        <v>231</v>
      </c>
      <c r="F14">
        <v>271.60001</v>
      </c>
      <c r="G14">
        <v>1136.37444</v>
      </c>
      <c r="H14">
        <v>205.72576000000001</v>
      </c>
      <c r="I14">
        <v>12.06063</v>
      </c>
      <c r="J14">
        <v>10.73521</v>
      </c>
      <c r="K14">
        <v>30.551880000000001</v>
      </c>
      <c r="L14">
        <v>6.9839599999999997</v>
      </c>
      <c r="M14">
        <v>1.9840500000000001</v>
      </c>
      <c r="N14">
        <v>0.72853999999999997</v>
      </c>
      <c r="O14">
        <v>0</v>
      </c>
      <c r="P14">
        <v>798.29166999999995</v>
      </c>
      <c r="Q14">
        <v>83.104169999999996</v>
      </c>
      <c r="R14">
        <v>3.8114499999999998</v>
      </c>
      <c r="S14">
        <v>0.56042000000000003</v>
      </c>
      <c r="T14">
        <v>3.2235499999999999</v>
      </c>
      <c r="U14">
        <v>2.68479</v>
      </c>
      <c r="V14">
        <v>213.60416000000001</v>
      </c>
      <c r="W14">
        <v>0.27373999999999998</v>
      </c>
      <c r="X14">
        <v>0.28575</v>
      </c>
      <c r="Y14">
        <v>1.8441700000000001</v>
      </c>
      <c r="Z14">
        <v>3.9656699999999998</v>
      </c>
      <c r="AA14">
        <v>1.3833299999999999</v>
      </c>
      <c r="AB14">
        <v>0.38854</v>
      </c>
      <c r="AC14">
        <v>14.025</v>
      </c>
      <c r="AD14">
        <v>78.020840000000007</v>
      </c>
      <c r="AE14">
        <v>0.64583000000000002</v>
      </c>
      <c r="AF14">
        <v>67.382919999999999</v>
      </c>
      <c r="AG14">
        <v>89.104159999999993</v>
      </c>
      <c r="AH14">
        <v>589.31250999999997</v>
      </c>
      <c r="AI14">
        <v>93.833330000000004</v>
      </c>
      <c r="AJ14">
        <v>46.89584</v>
      </c>
      <c r="AK14">
        <v>211.14583999999999</v>
      </c>
      <c r="AL14">
        <v>126.97915999999999</v>
      </c>
      <c r="AM14">
        <v>154.73334</v>
      </c>
      <c r="AN14">
        <v>3.34</v>
      </c>
      <c r="AO14">
        <v>1.4498</v>
      </c>
      <c r="AP14">
        <v>0.31253999999999998</v>
      </c>
      <c r="AQ14">
        <v>0.66063000000000005</v>
      </c>
      <c r="AR14">
        <v>80.583340000000007</v>
      </c>
      <c r="AS14">
        <v>14.42291</v>
      </c>
      <c r="AT14">
        <v>6.6669999999999993E-2</v>
      </c>
      <c r="AU14">
        <v>0</v>
      </c>
      <c r="AV14">
        <v>1.6670000000000001E-2</v>
      </c>
      <c r="AW14">
        <v>6.6669999999999993E-2</v>
      </c>
      <c r="AX14">
        <v>2.6558299999999999</v>
      </c>
      <c r="AY14">
        <v>2.1510500000000001</v>
      </c>
      <c r="AZ14">
        <v>0</v>
      </c>
      <c r="BA14">
        <v>4.8056200000000002</v>
      </c>
      <c r="BB14">
        <v>4.1243699999999999</v>
      </c>
      <c r="BC14">
        <v>0</v>
      </c>
      <c r="BD14">
        <v>0.96457999999999999</v>
      </c>
      <c r="BE14">
        <v>5.0889600000000002</v>
      </c>
      <c r="BF14">
        <v>0.54562999999999995</v>
      </c>
      <c r="BG14">
        <v>5.5210000000000002E-2</v>
      </c>
      <c r="BH14">
        <v>0</v>
      </c>
      <c r="BI14">
        <v>13.775</v>
      </c>
      <c r="BJ14">
        <v>13.775</v>
      </c>
      <c r="BK14">
        <v>1.1266700000000001</v>
      </c>
      <c r="BL14">
        <v>1.8612599999999999</v>
      </c>
      <c r="BM14">
        <v>1.44041</v>
      </c>
      <c r="BN14">
        <v>2.7160500000000001</v>
      </c>
      <c r="BO14">
        <v>0.31145</v>
      </c>
      <c r="BP14">
        <v>1.8697900000000001</v>
      </c>
      <c r="BQ14">
        <v>5.5841700000000003</v>
      </c>
      <c r="BR14">
        <v>0.52495000000000003</v>
      </c>
      <c r="BS14">
        <v>0.80042000000000002</v>
      </c>
      <c r="BT14">
        <v>0.59875</v>
      </c>
      <c r="BU14">
        <v>0.23666000000000001</v>
      </c>
      <c r="BV14">
        <v>0.16661999999999999</v>
      </c>
      <c r="BW14">
        <v>0.49980999999999998</v>
      </c>
      <c r="BX14">
        <v>0.34643000000000002</v>
      </c>
      <c r="BY14">
        <v>0.43684000000000001</v>
      </c>
      <c r="BZ14">
        <v>0.13375000000000001</v>
      </c>
      <c r="CA14">
        <v>0.62729000000000001</v>
      </c>
      <c r="CB14">
        <v>0.70082999999999995</v>
      </c>
      <c r="CC14">
        <v>0.22833000000000001</v>
      </c>
      <c r="CD14">
        <v>5.2968799999999998</v>
      </c>
      <c r="CE14">
        <v>0.48915999999999998</v>
      </c>
      <c r="CF14">
        <v>0.96479999999999999</v>
      </c>
      <c r="CG14">
        <v>1.98729</v>
      </c>
      <c r="CH14">
        <v>0.39307999999999998</v>
      </c>
      <c r="CI14">
        <v>0.68042000000000002</v>
      </c>
      <c r="CJ14">
        <v>0.59126000000000001</v>
      </c>
      <c r="CK14">
        <v>5.0887099999999998</v>
      </c>
      <c r="CL14">
        <v>105.75834</v>
      </c>
      <c r="CM14">
        <v>34.762509999999999</v>
      </c>
      <c r="CN14">
        <v>7.0830000000000004E-2</v>
      </c>
      <c r="CO14">
        <v>4.5830000000000003E-2</v>
      </c>
      <c r="CP14">
        <v>2.6460000000000001E-2</v>
      </c>
      <c r="CQ14">
        <v>5.5629999999999999E-2</v>
      </c>
      <c r="CR14">
        <v>7.492E-2</v>
      </c>
      <c r="CS14">
        <v>0.26379000000000002</v>
      </c>
      <c r="CT14">
        <v>2.342E-2</v>
      </c>
      <c r="CU14">
        <v>1.5162599999999999</v>
      </c>
      <c r="CV14">
        <v>2.3800000000000002E-2</v>
      </c>
      <c r="CW14">
        <v>0.56942000000000004</v>
      </c>
      <c r="CX14">
        <v>7.0419999999999996E-2</v>
      </c>
      <c r="CY14">
        <v>1.958E-2</v>
      </c>
      <c r="CZ14">
        <v>1.958E-2</v>
      </c>
      <c r="DA14">
        <v>2.7803300000000002</v>
      </c>
      <c r="DB14">
        <v>2.8709999999999999E-2</v>
      </c>
      <c r="DC14">
        <v>1.4579999999999999E-2</v>
      </c>
      <c r="DD14">
        <v>0.1857</v>
      </c>
      <c r="DE14">
        <v>2.0830000000000001E-2</v>
      </c>
      <c r="DF14">
        <v>4.0726199999999997</v>
      </c>
      <c r="DG14">
        <v>0.10868</v>
      </c>
      <c r="DH14">
        <v>4.8750000000000002E-2</v>
      </c>
      <c r="DI14">
        <v>3.9579999999999997E-2</v>
      </c>
      <c r="DJ14">
        <v>4.5134100000000004</v>
      </c>
      <c r="DK14">
        <v>0</v>
      </c>
      <c r="DL14">
        <v>0</v>
      </c>
      <c r="DM14">
        <v>1.657</v>
      </c>
      <c r="DN14">
        <v>0.60185999999999995</v>
      </c>
      <c r="DO14">
        <v>0</v>
      </c>
      <c r="DP14">
        <v>0</v>
      </c>
      <c r="DQ14">
        <v>1.583E-2</v>
      </c>
      <c r="DR14">
        <v>0</v>
      </c>
      <c r="DS14">
        <v>2.2290000000000001E-2</v>
      </c>
      <c r="DT14">
        <v>1.2999999999999999E-4</v>
      </c>
      <c r="DU14">
        <v>0</v>
      </c>
      <c r="DV14">
        <v>0</v>
      </c>
      <c r="DW14">
        <v>0</v>
      </c>
      <c r="DX14">
        <v>0</v>
      </c>
      <c r="DY14">
        <v>2.6460000000000001E-2</v>
      </c>
      <c r="DZ14">
        <v>2.3073399999999999</v>
      </c>
      <c r="EA14">
        <v>0.11813</v>
      </c>
      <c r="EB14">
        <v>8.2089999999999996E-2</v>
      </c>
      <c r="EC14">
        <v>9.4040099999999995</v>
      </c>
      <c r="ED14">
        <v>0.93476000000000004</v>
      </c>
      <c r="EE14">
        <v>100.62499</v>
      </c>
      <c r="EF14">
        <v>3.59213</v>
      </c>
      <c r="EG14">
        <v>2.5459900000000002</v>
      </c>
      <c r="EH14">
        <v>0.21009</v>
      </c>
      <c r="EI14">
        <v>298.84582999999998</v>
      </c>
      <c r="EJ14">
        <v>0</v>
      </c>
      <c r="EK14">
        <v>0</v>
      </c>
      <c r="EL14">
        <v>0</v>
      </c>
      <c r="EM14" t="s">
        <v>241</v>
      </c>
      <c r="EN14" t="s">
        <v>242</v>
      </c>
      <c r="EO14" t="s">
        <v>241</v>
      </c>
      <c r="EP14" t="s">
        <v>242</v>
      </c>
      <c r="EQ14" t="s">
        <v>242</v>
      </c>
      <c r="ER14" t="s">
        <v>242</v>
      </c>
      <c r="ES14" t="s">
        <v>241</v>
      </c>
      <c r="ET14" t="s">
        <v>242</v>
      </c>
      <c r="EU14" t="s">
        <v>241</v>
      </c>
      <c r="EV14" t="s">
        <v>242</v>
      </c>
      <c r="EW14" t="s">
        <v>242</v>
      </c>
      <c r="EX14" t="s">
        <v>242</v>
      </c>
      <c r="EY14" t="s">
        <v>242</v>
      </c>
      <c r="EZ14" t="s">
        <v>242</v>
      </c>
      <c r="FA14" t="s">
        <v>242</v>
      </c>
      <c r="FB14" t="s">
        <v>242</v>
      </c>
      <c r="FC14" t="s">
        <v>242</v>
      </c>
      <c r="FD14" t="s">
        <v>242</v>
      </c>
      <c r="FE14" t="s">
        <v>242</v>
      </c>
      <c r="FF14" t="s">
        <v>242</v>
      </c>
      <c r="FG14" t="s">
        <v>241</v>
      </c>
      <c r="FH14" t="s">
        <v>242</v>
      </c>
      <c r="FI14" t="s">
        <v>242</v>
      </c>
      <c r="FJ14" t="s">
        <v>242</v>
      </c>
      <c r="FK14" t="s">
        <v>242</v>
      </c>
      <c r="FL14" t="s">
        <v>242</v>
      </c>
      <c r="FM14" t="s">
        <v>242</v>
      </c>
      <c r="FN14" t="s">
        <v>242</v>
      </c>
      <c r="FO14" t="s">
        <v>242</v>
      </c>
      <c r="FP14" t="s">
        <v>242</v>
      </c>
      <c r="FQ14" t="s">
        <v>242</v>
      </c>
      <c r="FR14" t="s">
        <v>242</v>
      </c>
      <c r="FS14" t="s">
        <v>242</v>
      </c>
      <c r="FT14" t="s">
        <v>242</v>
      </c>
      <c r="FU14" t="s">
        <v>242</v>
      </c>
      <c r="FV14" t="s">
        <v>242</v>
      </c>
      <c r="FW14" t="s">
        <v>242</v>
      </c>
      <c r="FX14" t="s">
        <v>242</v>
      </c>
      <c r="FY14" t="s">
        <v>242</v>
      </c>
      <c r="FZ14" t="s">
        <v>242</v>
      </c>
      <c r="GA14" t="s">
        <v>242</v>
      </c>
      <c r="GB14" t="s">
        <v>242</v>
      </c>
      <c r="GC14" t="s">
        <v>242</v>
      </c>
      <c r="GD14" t="s">
        <v>242</v>
      </c>
      <c r="GE14" t="s">
        <v>242</v>
      </c>
      <c r="GF14" t="s">
        <v>242</v>
      </c>
      <c r="GG14" t="s">
        <v>230</v>
      </c>
      <c r="GH14" t="s">
        <v>243</v>
      </c>
      <c r="GI14" t="s">
        <v>242</v>
      </c>
      <c r="GJ14" t="s">
        <v>242</v>
      </c>
      <c r="GK14" t="s">
        <v>242</v>
      </c>
      <c r="GL14">
        <v>0</v>
      </c>
      <c r="GM14">
        <v>0</v>
      </c>
      <c r="GN14">
        <v>0</v>
      </c>
      <c r="GR14" t="s">
        <v>242</v>
      </c>
      <c r="GS14" t="s">
        <v>242</v>
      </c>
      <c r="GT14" t="s">
        <v>242</v>
      </c>
      <c r="GU14" t="s">
        <v>242</v>
      </c>
      <c r="GV14" t="s">
        <v>242</v>
      </c>
      <c r="GW14" t="s">
        <v>242</v>
      </c>
      <c r="GX14" t="s">
        <v>242</v>
      </c>
      <c r="GY14" t="s">
        <v>242</v>
      </c>
      <c r="GZ14" t="s">
        <v>242</v>
      </c>
      <c r="HA14" t="s">
        <v>242</v>
      </c>
      <c r="HB14" t="s">
        <v>242</v>
      </c>
      <c r="HC14" t="s">
        <v>242</v>
      </c>
      <c r="HD14" t="s">
        <v>242</v>
      </c>
      <c r="HE14" t="s">
        <v>242</v>
      </c>
      <c r="HF14" t="s">
        <v>242</v>
      </c>
    </row>
    <row r="15" spans="1:216">
      <c r="A15">
        <v>4</v>
      </c>
      <c r="B15" t="s">
        <v>245</v>
      </c>
      <c r="D15" t="s">
        <v>241</v>
      </c>
      <c r="E15" t="s">
        <v>231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 t="s">
        <v>242</v>
      </c>
      <c r="EN15" t="s">
        <v>242</v>
      </c>
      <c r="EO15" t="s">
        <v>242</v>
      </c>
      <c r="EP15" t="s">
        <v>242</v>
      </c>
      <c r="EQ15" t="s">
        <v>242</v>
      </c>
      <c r="ER15" t="s">
        <v>242</v>
      </c>
      <c r="ES15" t="s">
        <v>242</v>
      </c>
      <c r="ET15" t="s">
        <v>242</v>
      </c>
      <c r="EU15" t="s">
        <v>242</v>
      </c>
      <c r="EV15" t="s">
        <v>242</v>
      </c>
      <c r="EW15" t="s">
        <v>242</v>
      </c>
      <c r="EX15" t="s">
        <v>242</v>
      </c>
      <c r="EY15" t="s">
        <v>242</v>
      </c>
      <c r="EZ15" t="s">
        <v>242</v>
      </c>
      <c r="FA15" t="s">
        <v>241</v>
      </c>
      <c r="FB15" t="s">
        <v>242</v>
      </c>
      <c r="FC15" t="s">
        <v>242</v>
      </c>
      <c r="FD15" t="s">
        <v>242</v>
      </c>
      <c r="FE15" t="s">
        <v>242</v>
      </c>
      <c r="FF15" t="s">
        <v>242</v>
      </c>
      <c r="FG15" t="s">
        <v>242</v>
      </c>
      <c r="FH15" t="s">
        <v>242</v>
      </c>
      <c r="FI15" t="s">
        <v>242</v>
      </c>
      <c r="FJ15" t="s">
        <v>242</v>
      </c>
      <c r="FK15" t="s">
        <v>242</v>
      </c>
      <c r="FL15" t="s">
        <v>242</v>
      </c>
      <c r="FM15" t="s">
        <v>242</v>
      </c>
      <c r="FN15" t="s">
        <v>242</v>
      </c>
      <c r="FO15" t="s">
        <v>242</v>
      </c>
      <c r="FP15" t="s">
        <v>242</v>
      </c>
      <c r="FQ15" t="s">
        <v>242</v>
      </c>
      <c r="FR15" t="s">
        <v>242</v>
      </c>
      <c r="FS15" t="s">
        <v>242</v>
      </c>
      <c r="FT15" t="s">
        <v>242</v>
      </c>
      <c r="FU15" t="s">
        <v>242</v>
      </c>
      <c r="FV15" t="s">
        <v>242</v>
      </c>
      <c r="FW15" t="s">
        <v>242</v>
      </c>
      <c r="FX15" t="s">
        <v>242</v>
      </c>
      <c r="FY15" t="s">
        <v>242</v>
      </c>
      <c r="FZ15" t="s">
        <v>242</v>
      </c>
      <c r="GA15" t="s">
        <v>241</v>
      </c>
      <c r="GB15" t="s">
        <v>242</v>
      </c>
      <c r="GC15" t="s">
        <v>242</v>
      </c>
      <c r="GD15" t="s">
        <v>242</v>
      </c>
      <c r="GE15" t="s">
        <v>242</v>
      </c>
      <c r="GF15" t="s">
        <v>241</v>
      </c>
      <c r="GG15" t="s">
        <v>240</v>
      </c>
      <c r="GH15" t="s">
        <v>244</v>
      </c>
      <c r="GI15" t="s">
        <v>241</v>
      </c>
      <c r="GJ15" t="s">
        <v>241</v>
      </c>
      <c r="GK15" t="s">
        <v>242</v>
      </c>
      <c r="GL15">
        <v>0</v>
      </c>
      <c r="GM15">
        <v>0</v>
      </c>
      <c r="GN15">
        <v>0</v>
      </c>
      <c r="GR15" t="s">
        <v>242</v>
      </c>
      <c r="GS15" t="s">
        <v>242</v>
      </c>
      <c r="GT15" t="s">
        <v>242</v>
      </c>
      <c r="GU15" t="s">
        <v>242</v>
      </c>
      <c r="GV15" t="s">
        <v>242</v>
      </c>
      <c r="GW15" t="s">
        <v>242</v>
      </c>
      <c r="GX15" t="s">
        <v>242</v>
      </c>
      <c r="GY15" t="s">
        <v>242</v>
      </c>
      <c r="GZ15" t="s">
        <v>242</v>
      </c>
      <c r="HA15" t="s">
        <v>242</v>
      </c>
      <c r="HB15" t="s">
        <v>242</v>
      </c>
      <c r="HC15" t="s">
        <v>242</v>
      </c>
      <c r="HD15" t="s">
        <v>242</v>
      </c>
      <c r="HE15" t="s">
        <v>242</v>
      </c>
      <c r="HF15" t="s">
        <v>242</v>
      </c>
    </row>
    <row r="16" spans="1:216">
      <c r="A16">
        <v>4</v>
      </c>
      <c r="B16" t="s">
        <v>379</v>
      </c>
      <c r="D16" t="s">
        <v>241</v>
      </c>
      <c r="E16" t="s">
        <v>231</v>
      </c>
      <c r="F16">
        <v>154.875</v>
      </c>
      <c r="G16">
        <v>647.99699999999996</v>
      </c>
      <c r="H16">
        <v>2.0102500000000001</v>
      </c>
      <c r="I16">
        <v>2.5427499999999998</v>
      </c>
      <c r="J16">
        <v>11.624750000000001</v>
      </c>
      <c r="K16">
        <v>9.43</v>
      </c>
      <c r="L16">
        <v>0.44224999999999998</v>
      </c>
      <c r="M16">
        <v>0.155</v>
      </c>
      <c r="N16">
        <v>1.325E-2</v>
      </c>
      <c r="O16">
        <v>0</v>
      </c>
      <c r="P16">
        <v>32.5</v>
      </c>
      <c r="Q16">
        <v>29.45</v>
      </c>
      <c r="R16">
        <v>3.1E-2</v>
      </c>
      <c r="S16">
        <v>0.125</v>
      </c>
      <c r="T16">
        <v>0.8085</v>
      </c>
      <c r="U16">
        <v>3.0499999999999999E-2</v>
      </c>
      <c r="V16">
        <v>24.6</v>
      </c>
      <c r="W16">
        <v>3.075E-2</v>
      </c>
      <c r="X16">
        <v>1.15E-2</v>
      </c>
      <c r="Y16">
        <v>0.108</v>
      </c>
      <c r="Z16">
        <v>0.33600000000000002</v>
      </c>
      <c r="AA16">
        <v>5.3999999999999999E-2</v>
      </c>
      <c r="AB16">
        <v>3.95E-2</v>
      </c>
      <c r="AC16">
        <v>0.27750000000000002</v>
      </c>
      <c r="AD16">
        <v>2.4750000000000001</v>
      </c>
      <c r="AE16">
        <v>0</v>
      </c>
      <c r="AF16">
        <v>0.36325000000000002</v>
      </c>
      <c r="AG16">
        <v>6.2249999999999996</v>
      </c>
      <c r="AH16">
        <v>39.774999999999999</v>
      </c>
      <c r="AI16">
        <v>4.0750000000000002</v>
      </c>
      <c r="AJ16">
        <v>6.0250000000000004</v>
      </c>
      <c r="AK16">
        <v>19.45</v>
      </c>
      <c r="AL16">
        <v>7.3250000000000002</v>
      </c>
      <c r="AM16">
        <v>13.025</v>
      </c>
      <c r="AN16">
        <v>0.22925000000000001</v>
      </c>
      <c r="AO16">
        <v>0.17100000000000001</v>
      </c>
      <c r="AP16">
        <v>3.3000000000000002E-2</v>
      </c>
      <c r="AQ16">
        <v>0.11525000000000001</v>
      </c>
      <c r="AR16">
        <v>7.125</v>
      </c>
      <c r="AS16">
        <v>0.29749999999999999</v>
      </c>
      <c r="AT16">
        <v>0</v>
      </c>
      <c r="AU16">
        <v>0</v>
      </c>
      <c r="AV16">
        <v>0</v>
      </c>
      <c r="AW16">
        <v>0</v>
      </c>
      <c r="AX16">
        <v>0.62675000000000003</v>
      </c>
      <c r="AY16">
        <v>0.80425000000000002</v>
      </c>
      <c r="AZ16">
        <v>0</v>
      </c>
      <c r="BA16">
        <v>1.43025</v>
      </c>
      <c r="BB16">
        <v>0.39124999999999999</v>
      </c>
      <c r="BC16">
        <v>0</v>
      </c>
      <c r="BD16">
        <v>0</v>
      </c>
      <c r="BE16">
        <v>0.39124999999999999</v>
      </c>
      <c r="BF16">
        <v>0.03</v>
      </c>
      <c r="BG16">
        <v>3.2250000000000001E-2</v>
      </c>
      <c r="BH16">
        <v>0</v>
      </c>
      <c r="BI16">
        <v>5.0419999999999998</v>
      </c>
      <c r="BJ16">
        <v>5.0419999999999998</v>
      </c>
      <c r="BK16">
        <v>0.1245</v>
      </c>
      <c r="BL16">
        <v>0.20424999999999999</v>
      </c>
      <c r="BM16">
        <v>5.5E-2</v>
      </c>
      <c r="BN16">
        <v>8.4750000000000006E-2</v>
      </c>
      <c r="BO16">
        <v>0.01</v>
      </c>
      <c r="BP16">
        <v>0.17299999999999999</v>
      </c>
      <c r="BQ16">
        <v>0.30449999999999999</v>
      </c>
      <c r="BR16">
        <v>4.9000000000000002E-2</v>
      </c>
      <c r="BS16">
        <v>8.4000000000000005E-2</v>
      </c>
      <c r="BT16">
        <v>3.6749999999999998E-2</v>
      </c>
      <c r="BU16">
        <v>2.0250000000000001E-2</v>
      </c>
      <c r="BV16">
        <v>2.4250000000000001E-2</v>
      </c>
      <c r="BW16">
        <v>5.3749999999999999E-2</v>
      </c>
      <c r="BX16">
        <v>2.725E-2</v>
      </c>
      <c r="BY16">
        <v>3.5249999999999997E-2</v>
      </c>
      <c r="BZ16">
        <v>1.35E-2</v>
      </c>
      <c r="CA16">
        <v>5.6500000000000002E-2</v>
      </c>
      <c r="CB16">
        <v>7.2999999999999995E-2</v>
      </c>
      <c r="CC16">
        <v>2.5000000000000001E-2</v>
      </c>
      <c r="CD16">
        <v>0.49825000000000003</v>
      </c>
      <c r="CE16">
        <v>3.7249999999999998E-2</v>
      </c>
      <c r="CF16">
        <v>6.8000000000000005E-2</v>
      </c>
      <c r="CG16">
        <v>0.34025</v>
      </c>
      <c r="CH16">
        <v>4.2750000000000003E-2</v>
      </c>
      <c r="CI16">
        <v>0.10925</v>
      </c>
      <c r="CJ16">
        <v>5.6750000000000002E-2</v>
      </c>
      <c r="CK16">
        <v>0.65375000000000005</v>
      </c>
      <c r="CL16">
        <v>4.5750000000000002</v>
      </c>
      <c r="CM16">
        <v>1.5249999999999999</v>
      </c>
      <c r="CN16">
        <v>0</v>
      </c>
      <c r="CO16">
        <v>0</v>
      </c>
      <c r="CP16">
        <v>6.9000000000000006E-2</v>
      </c>
      <c r="CQ16">
        <v>5.8500000000000003E-2</v>
      </c>
      <c r="CR16">
        <v>0.1915</v>
      </c>
      <c r="CS16">
        <v>0.20499999999999999</v>
      </c>
      <c r="CT16">
        <v>0</v>
      </c>
      <c r="CU16">
        <v>0.66149999999999998</v>
      </c>
      <c r="CV16">
        <v>0</v>
      </c>
      <c r="CW16">
        <v>0.33774999999999999</v>
      </c>
      <c r="CX16">
        <v>5.8250000000000003E-2</v>
      </c>
      <c r="CY16">
        <v>0</v>
      </c>
      <c r="CZ16">
        <v>0</v>
      </c>
      <c r="DA16">
        <v>1.581</v>
      </c>
      <c r="DB16">
        <v>0</v>
      </c>
      <c r="DC16">
        <v>0</v>
      </c>
      <c r="DD16">
        <v>0.19225</v>
      </c>
      <c r="DE16">
        <v>0</v>
      </c>
      <c r="DF16">
        <v>0.83274999999999999</v>
      </c>
      <c r="DG16">
        <v>0.22950000000000001</v>
      </c>
      <c r="DH16">
        <v>0.22900000000000001</v>
      </c>
      <c r="DI16">
        <v>0</v>
      </c>
      <c r="DJ16">
        <v>1.4835</v>
      </c>
      <c r="DK16">
        <v>0</v>
      </c>
      <c r="DL16">
        <v>0</v>
      </c>
      <c r="DM16">
        <v>0.20100000000000001</v>
      </c>
      <c r="DN16">
        <v>8.8249999999999995E-2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0.28925000000000001</v>
      </c>
      <c r="EA16">
        <v>0</v>
      </c>
      <c r="EB16">
        <v>0.1275</v>
      </c>
      <c r="EC16">
        <v>3.2257500000000001</v>
      </c>
      <c r="ED16">
        <v>0.20449999999999999</v>
      </c>
      <c r="EE16">
        <v>0.35</v>
      </c>
      <c r="EF16">
        <v>0.31724999999999998</v>
      </c>
      <c r="EG16">
        <v>0.78583000000000003</v>
      </c>
      <c r="EH16">
        <v>4.6249999999999999E-2</v>
      </c>
      <c r="EI16">
        <v>2.625</v>
      </c>
      <c r="EJ16">
        <v>0</v>
      </c>
      <c r="EK16">
        <v>0</v>
      </c>
      <c r="EL16">
        <v>0</v>
      </c>
      <c r="EM16" t="s">
        <v>241</v>
      </c>
      <c r="EN16" t="s">
        <v>242</v>
      </c>
      <c r="EO16" t="s">
        <v>242</v>
      </c>
      <c r="EP16" t="s">
        <v>242</v>
      </c>
      <c r="EQ16" t="s">
        <v>242</v>
      </c>
      <c r="ER16" t="s">
        <v>241</v>
      </c>
      <c r="ES16" t="s">
        <v>241</v>
      </c>
      <c r="ET16" t="s">
        <v>242</v>
      </c>
      <c r="EU16" t="s">
        <v>241</v>
      </c>
      <c r="EV16" t="s">
        <v>242</v>
      </c>
      <c r="EW16" t="s">
        <v>242</v>
      </c>
      <c r="EX16" t="s">
        <v>242</v>
      </c>
      <c r="EY16" t="s">
        <v>242</v>
      </c>
      <c r="EZ16" t="s">
        <v>242</v>
      </c>
      <c r="FA16" t="s">
        <v>242</v>
      </c>
      <c r="FB16" t="s">
        <v>242</v>
      </c>
      <c r="FC16" t="s">
        <v>242</v>
      </c>
      <c r="FD16" t="s">
        <v>242</v>
      </c>
      <c r="FE16" t="s">
        <v>242</v>
      </c>
      <c r="FF16" t="s">
        <v>241</v>
      </c>
      <c r="FG16" t="s">
        <v>241</v>
      </c>
      <c r="FH16" t="s">
        <v>241</v>
      </c>
      <c r="FI16" t="s">
        <v>241</v>
      </c>
      <c r="FJ16" t="s">
        <v>242</v>
      </c>
      <c r="FK16" t="s">
        <v>242</v>
      </c>
      <c r="FL16" t="s">
        <v>242</v>
      </c>
      <c r="FM16" t="s">
        <v>242</v>
      </c>
      <c r="FN16" t="s">
        <v>242</v>
      </c>
      <c r="FO16" t="s">
        <v>242</v>
      </c>
      <c r="FP16" t="s">
        <v>242</v>
      </c>
      <c r="FQ16" t="s">
        <v>242</v>
      </c>
      <c r="FR16" t="s">
        <v>242</v>
      </c>
      <c r="FS16" t="s">
        <v>242</v>
      </c>
      <c r="FT16" t="s">
        <v>242</v>
      </c>
      <c r="FU16" t="s">
        <v>242</v>
      </c>
      <c r="FV16" t="s">
        <v>242</v>
      </c>
      <c r="FW16" t="s">
        <v>242</v>
      </c>
      <c r="FX16" t="s">
        <v>242</v>
      </c>
      <c r="FY16" t="s">
        <v>242</v>
      </c>
      <c r="FZ16" t="s">
        <v>242</v>
      </c>
      <c r="GA16" t="s">
        <v>242</v>
      </c>
      <c r="GB16" t="s">
        <v>242</v>
      </c>
      <c r="GC16" t="s">
        <v>242</v>
      </c>
      <c r="GD16" t="s">
        <v>242</v>
      </c>
      <c r="GE16" t="s">
        <v>242</v>
      </c>
      <c r="GF16" t="s">
        <v>242</v>
      </c>
      <c r="GG16" t="s">
        <v>380</v>
      </c>
      <c r="GH16" t="s">
        <v>232</v>
      </c>
      <c r="GI16" t="s">
        <v>242</v>
      </c>
      <c r="GJ16" t="s">
        <v>242</v>
      </c>
      <c r="GK16" t="s">
        <v>242</v>
      </c>
      <c r="GL16">
        <v>0</v>
      </c>
      <c r="GM16">
        <v>0</v>
      </c>
      <c r="GN16">
        <v>0</v>
      </c>
      <c r="GR16" t="s">
        <v>242</v>
      </c>
      <c r="GS16" t="s">
        <v>242</v>
      </c>
      <c r="GT16" t="s">
        <v>242</v>
      </c>
      <c r="GU16" t="s">
        <v>242</v>
      </c>
      <c r="GV16" t="s">
        <v>242</v>
      </c>
      <c r="GW16" t="s">
        <v>242</v>
      </c>
      <c r="GX16" t="s">
        <v>242</v>
      </c>
      <c r="GY16" t="s">
        <v>242</v>
      </c>
      <c r="GZ16" t="s">
        <v>242</v>
      </c>
      <c r="HA16" t="s">
        <v>242</v>
      </c>
      <c r="HB16" t="s">
        <v>242</v>
      </c>
      <c r="HC16" t="s">
        <v>242</v>
      </c>
      <c r="HD16" t="s">
        <v>242</v>
      </c>
      <c r="HE16" t="s">
        <v>242</v>
      </c>
      <c r="HF16" t="s">
        <v>242</v>
      </c>
    </row>
    <row r="17" spans="1:214">
      <c r="A17">
        <v>3</v>
      </c>
      <c r="B17" t="s">
        <v>261</v>
      </c>
      <c r="F17">
        <v>536.70000000000005</v>
      </c>
      <c r="G17">
        <v>2245.5527999999999</v>
      </c>
      <c r="H17">
        <v>224.1585</v>
      </c>
      <c r="I17">
        <v>17.0459</v>
      </c>
      <c r="J17">
        <v>29.738800000000001</v>
      </c>
      <c r="K17">
        <v>45.653300000000002</v>
      </c>
      <c r="L17">
        <v>4.2300000000000004</v>
      </c>
      <c r="M17">
        <v>2.37</v>
      </c>
      <c r="N17">
        <v>1.5640000000000001</v>
      </c>
      <c r="O17">
        <v>1.67</v>
      </c>
      <c r="P17">
        <v>424.68</v>
      </c>
      <c r="Q17">
        <v>354.9</v>
      </c>
      <c r="R17">
        <v>0.39190000000000003</v>
      </c>
      <c r="S17">
        <v>1.8779999999999999</v>
      </c>
      <c r="T17">
        <v>2.7925</v>
      </c>
      <c r="U17">
        <v>2.8995000000000002</v>
      </c>
      <c r="V17">
        <v>73.400000000000006</v>
      </c>
      <c r="W17">
        <v>0.26629999999999998</v>
      </c>
      <c r="X17">
        <v>0.50009999999999999</v>
      </c>
      <c r="Y17">
        <v>1.5359</v>
      </c>
      <c r="Z17">
        <v>4.7114000000000003</v>
      </c>
      <c r="AA17">
        <v>1.9315</v>
      </c>
      <c r="AB17">
        <v>0.28120000000000001</v>
      </c>
      <c r="AC17">
        <v>23.047000000000001</v>
      </c>
      <c r="AD17">
        <v>62.95</v>
      </c>
      <c r="AE17">
        <v>1.06</v>
      </c>
      <c r="AF17">
        <v>5.68</v>
      </c>
      <c r="AG17">
        <v>131.06</v>
      </c>
      <c r="AH17">
        <v>540.24</v>
      </c>
      <c r="AI17">
        <v>173.63</v>
      </c>
      <c r="AJ17">
        <v>52.07</v>
      </c>
      <c r="AK17">
        <v>349.4</v>
      </c>
      <c r="AL17">
        <v>180.13</v>
      </c>
      <c r="AM17">
        <v>213.06</v>
      </c>
      <c r="AN17">
        <v>3.2374999999999998</v>
      </c>
      <c r="AO17">
        <v>2.2429999999999999</v>
      </c>
      <c r="AP17">
        <v>0.4022</v>
      </c>
      <c r="AQ17">
        <v>0.78200000000000003</v>
      </c>
      <c r="AR17">
        <v>96.4</v>
      </c>
      <c r="AS17">
        <v>14.507999999999999</v>
      </c>
      <c r="AT17">
        <v>0</v>
      </c>
      <c r="AU17">
        <v>0</v>
      </c>
      <c r="AV17">
        <v>0</v>
      </c>
      <c r="AW17">
        <v>0</v>
      </c>
      <c r="AX17">
        <v>4.6753999999999998</v>
      </c>
      <c r="AY17">
        <v>2.0114000000000001</v>
      </c>
      <c r="AZ17">
        <v>0</v>
      </c>
      <c r="BA17">
        <v>6.6867999999999999</v>
      </c>
      <c r="BB17">
        <v>12.663</v>
      </c>
      <c r="BC17">
        <v>0</v>
      </c>
      <c r="BD17">
        <v>4.3739999999999997</v>
      </c>
      <c r="BE17">
        <v>17.036999999999999</v>
      </c>
      <c r="BF17">
        <v>6.8400000000000002E-2</v>
      </c>
      <c r="BG17">
        <v>4.0000000000000001E-3</v>
      </c>
      <c r="BH17">
        <v>0</v>
      </c>
      <c r="BI17">
        <v>13.682</v>
      </c>
      <c r="BJ17">
        <v>13.682</v>
      </c>
      <c r="BK17">
        <v>0.99239999999999995</v>
      </c>
      <c r="BL17">
        <v>0.76</v>
      </c>
      <c r="BM17">
        <v>1.2528999999999999</v>
      </c>
      <c r="BN17">
        <v>0.69279999999999997</v>
      </c>
      <c r="BO17">
        <v>0.54190000000000005</v>
      </c>
      <c r="BP17">
        <v>1.4676</v>
      </c>
      <c r="BQ17">
        <v>2.7724000000000002</v>
      </c>
      <c r="BR17">
        <v>0.81079999999999997</v>
      </c>
      <c r="BS17">
        <v>1.2479</v>
      </c>
      <c r="BT17">
        <v>0.88770000000000004</v>
      </c>
      <c r="BU17">
        <v>0.40560000000000002</v>
      </c>
      <c r="BV17">
        <v>0.25850000000000001</v>
      </c>
      <c r="BW17">
        <v>0.7288</v>
      </c>
      <c r="BX17">
        <v>0.60070000000000001</v>
      </c>
      <c r="BY17">
        <v>0.65049999999999997</v>
      </c>
      <c r="BZ17">
        <v>0.18840000000000001</v>
      </c>
      <c r="CA17">
        <v>0.94750000000000001</v>
      </c>
      <c r="CB17">
        <v>0.79749999999999999</v>
      </c>
      <c r="CC17">
        <v>0.33810000000000001</v>
      </c>
      <c r="CD17">
        <v>7.8525</v>
      </c>
      <c r="CE17">
        <v>0.70889999999999997</v>
      </c>
      <c r="CF17">
        <v>1.4238</v>
      </c>
      <c r="CG17">
        <v>2.4498000000000002</v>
      </c>
      <c r="CH17">
        <v>0.47849999999999998</v>
      </c>
      <c r="CI17">
        <v>0.92320000000000002</v>
      </c>
      <c r="CJ17">
        <v>1.0158</v>
      </c>
      <c r="CK17">
        <v>6.9897</v>
      </c>
      <c r="CL17">
        <v>37.380000000000003</v>
      </c>
      <c r="CM17">
        <v>12.73</v>
      </c>
      <c r="CN17">
        <v>0.54</v>
      </c>
      <c r="CO17">
        <v>0.34649999999999997</v>
      </c>
      <c r="CP17">
        <v>0.19650000000000001</v>
      </c>
      <c r="CQ17">
        <v>0.41849999999999998</v>
      </c>
      <c r="CR17">
        <v>0.501</v>
      </c>
      <c r="CS17">
        <v>1.599</v>
      </c>
      <c r="CT17">
        <v>0.17699999999999999</v>
      </c>
      <c r="CU17">
        <v>6.2382</v>
      </c>
      <c r="CV17">
        <v>0.13350000000000001</v>
      </c>
      <c r="CW17">
        <v>2.2648000000000001</v>
      </c>
      <c r="CX17">
        <v>0.1174</v>
      </c>
      <c r="CY17">
        <v>0</v>
      </c>
      <c r="CZ17">
        <v>0</v>
      </c>
      <c r="DA17">
        <v>12.543900000000001</v>
      </c>
      <c r="DB17">
        <v>0.21149999999999999</v>
      </c>
      <c r="DC17">
        <v>0.10050000000000001</v>
      </c>
      <c r="DD17">
        <v>0.67789999999999995</v>
      </c>
      <c r="DE17">
        <v>0.14549999999999999</v>
      </c>
      <c r="DF17">
        <v>7.3090000000000002</v>
      </c>
      <c r="DG17">
        <v>3.3399999999999999E-2</v>
      </c>
      <c r="DH17">
        <v>0</v>
      </c>
      <c r="DI17">
        <v>0</v>
      </c>
      <c r="DJ17">
        <v>8.4778000000000002</v>
      </c>
      <c r="DK17">
        <v>0</v>
      </c>
      <c r="DL17">
        <v>0</v>
      </c>
      <c r="DM17">
        <v>1.5510999999999999</v>
      </c>
      <c r="DN17">
        <v>0.49630000000000002</v>
      </c>
      <c r="DO17">
        <v>0</v>
      </c>
      <c r="DP17">
        <v>0</v>
      </c>
      <c r="DQ17">
        <v>0</v>
      </c>
      <c r="DR17">
        <v>0</v>
      </c>
      <c r="DS17">
        <v>8.6999999999999994E-2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0.105</v>
      </c>
      <c r="DZ17">
        <v>2.2423999999999999</v>
      </c>
      <c r="EA17">
        <v>0.88800000000000001</v>
      </c>
      <c r="EB17">
        <v>0.61499999999999999</v>
      </c>
      <c r="EC17">
        <v>21.762599999999999</v>
      </c>
      <c r="ED17">
        <v>2.6417000000000002</v>
      </c>
      <c r="EE17">
        <v>416.7</v>
      </c>
      <c r="EF17">
        <v>4.0707000000000004</v>
      </c>
      <c r="EG17">
        <v>3.80444</v>
      </c>
      <c r="EH17">
        <v>0.77170000000000005</v>
      </c>
      <c r="EI17">
        <v>199.8</v>
      </c>
      <c r="EJ17">
        <v>0</v>
      </c>
      <c r="EK17">
        <v>0</v>
      </c>
      <c r="EL17">
        <v>0</v>
      </c>
      <c r="EM17" t="s">
        <v>241</v>
      </c>
      <c r="EO17" t="s">
        <v>241</v>
      </c>
      <c r="ES17" t="s">
        <v>241</v>
      </c>
      <c r="FA17" t="s">
        <v>242</v>
      </c>
      <c r="FG17" t="s">
        <v>241</v>
      </c>
      <c r="GA17" t="s">
        <v>242</v>
      </c>
      <c r="GE17" t="s">
        <v>242</v>
      </c>
      <c r="GF17" t="s">
        <v>242</v>
      </c>
      <c r="GG17" t="s">
        <v>234</v>
      </c>
      <c r="GH17" t="s">
        <v>243</v>
      </c>
      <c r="GI17" t="s">
        <v>242</v>
      </c>
      <c r="GJ17" t="s">
        <v>242</v>
      </c>
      <c r="GK17" t="s">
        <v>242</v>
      </c>
      <c r="GL17">
        <v>0</v>
      </c>
      <c r="GM17">
        <v>0</v>
      </c>
      <c r="GN17">
        <v>0</v>
      </c>
    </row>
    <row r="18" spans="1:214">
      <c r="A18">
        <v>4</v>
      </c>
      <c r="B18" t="s">
        <v>381</v>
      </c>
      <c r="D18" t="s">
        <v>241</v>
      </c>
      <c r="E18" t="s">
        <v>231</v>
      </c>
      <c r="F18">
        <v>536.70000000000005</v>
      </c>
      <c r="G18">
        <v>2245.5527999999999</v>
      </c>
      <c r="H18">
        <v>224.1585</v>
      </c>
      <c r="I18">
        <v>17.0459</v>
      </c>
      <c r="J18">
        <v>29.738800000000001</v>
      </c>
      <c r="K18">
        <v>45.653300000000002</v>
      </c>
      <c r="L18">
        <v>4.2300000000000004</v>
      </c>
      <c r="M18">
        <v>2.37</v>
      </c>
      <c r="N18">
        <v>1.5640000000000001</v>
      </c>
      <c r="O18">
        <v>1.67</v>
      </c>
      <c r="P18">
        <v>424.68</v>
      </c>
      <c r="Q18">
        <v>354.9</v>
      </c>
      <c r="R18">
        <v>0.39190000000000003</v>
      </c>
      <c r="S18">
        <v>1.8779999999999999</v>
      </c>
      <c r="T18">
        <v>2.7925</v>
      </c>
      <c r="U18">
        <v>2.8995000000000002</v>
      </c>
      <c r="V18">
        <v>73.400000000000006</v>
      </c>
      <c r="W18">
        <v>0.26629999999999998</v>
      </c>
      <c r="X18">
        <v>0.50009999999999999</v>
      </c>
      <c r="Y18">
        <v>1.5359</v>
      </c>
      <c r="Z18">
        <v>4.7114000000000003</v>
      </c>
      <c r="AA18">
        <v>1.9315</v>
      </c>
      <c r="AB18">
        <v>0.28120000000000001</v>
      </c>
      <c r="AC18">
        <v>23.047000000000001</v>
      </c>
      <c r="AD18">
        <v>62.95</v>
      </c>
      <c r="AE18">
        <v>1.06</v>
      </c>
      <c r="AF18">
        <v>5.68</v>
      </c>
      <c r="AG18">
        <v>131.06</v>
      </c>
      <c r="AH18">
        <v>540.24</v>
      </c>
      <c r="AI18">
        <v>173.63</v>
      </c>
      <c r="AJ18">
        <v>52.07</v>
      </c>
      <c r="AK18">
        <v>349.4</v>
      </c>
      <c r="AL18">
        <v>180.13</v>
      </c>
      <c r="AM18">
        <v>213.06</v>
      </c>
      <c r="AN18">
        <v>3.2374999999999998</v>
      </c>
      <c r="AO18">
        <v>2.2429999999999999</v>
      </c>
      <c r="AP18">
        <v>0.4022</v>
      </c>
      <c r="AQ18">
        <v>0.78200000000000003</v>
      </c>
      <c r="AR18">
        <v>96.4</v>
      </c>
      <c r="AS18">
        <v>14.507999999999999</v>
      </c>
      <c r="AT18">
        <v>0</v>
      </c>
      <c r="AU18">
        <v>0</v>
      </c>
      <c r="AV18">
        <v>0</v>
      </c>
      <c r="AW18">
        <v>0</v>
      </c>
      <c r="AX18">
        <v>4.6753999999999998</v>
      </c>
      <c r="AY18">
        <v>2.0114000000000001</v>
      </c>
      <c r="AZ18">
        <v>0</v>
      </c>
      <c r="BA18">
        <v>6.6867999999999999</v>
      </c>
      <c r="BB18">
        <v>12.663</v>
      </c>
      <c r="BC18">
        <v>0</v>
      </c>
      <c r="BD18">
        <v>4.3739999999999997</v>
      </c>
      <c r="BE18">
        <v>17.036999999999999</v>
      </c>
      <c r="BF18">
        <v>6.8400000000000002E-2</v>
      </c>
      <c r="BG18">
        <v>4.0000000000000001E-3</v>
      </c>
      <c r="BH18">
        <v>0</v>
      </c>
      <c r="BI18">
        <v>13.682</v>
      </c>
      <c r="BJ18">
        <v>13.682</v>
      </c>
      <c r="BK18">
        <v>0.99239999999999995</v>
      </c>
      <c r="BL18">
        <v>0.76</v>
      </c>
      <c r="BM18">
        <v>1.2528999999999999</v>
      </c>
      <c r="BN18">
        <v>0.69279999999999997</v>
      </c>
      <c r="BO18">
        <v>0.54190000000000005</v>
      </c>
      <c r="BP18">
        <v>1.4676</v>
      </c>
      <c r="BQ18">
        <v>2.7724000000000002</v>
      </c>
      <c r="BR18">
        <v>0.81079999999999997</v>
      </c>
      <c r="BS18">
        <v>1.2479</v>
      </c>
      <c r="BT18">
        <v>0.88770000000000004</v>
      </c>
      <c r="BU18">
        <v>0.40560000000000002</v>
      </c>
      <c r="BV18">
        <v>0.25850000000000001</v>
      </c>
      <c r="BW18">
        <v>0.7288</v>
      </c>
      <c r="BX18">
        <v>0.60070000000000001</v>
      </c>
      <c r="BY18">
        <v>0.65049999999999997</v>
      </c>
      <c r="BZ18">
        <v>0.18840000000000001</v>
      </c>
      <c r="CA18">
        <v>0.94750000000000001</v>
      </c>
      <c r="CB18">
        <v>0.79749999999999999</v>
      </c>
      <c r="CC18">
        <v>0.33810000000000001</v>
      </c>
      <c r="CD18">
        <v>7.8525</v>
      </c>
      <c r="CE18">
        <v>0.70889999999999997</v>
      </c>
      <c r="CF18">
        <v>1.4238</v>
      </c>
      <c r="CG18">
        <v>2.4498000000000002</v>
      </c>
      <c r="CH18">
        <v>0.47849999999999998</v>
      </c>
      <c r="CI18">
        <v>0.92320000000000002</v>
      </c>
      <c r="CJ18">
        <v>1.0158</v>
      </c>
      <c r="CK18">
        <v>6.9897</v>
      </c>
      <c r="CL18">
        <v>37.380000000000003</v>
      </c>
      <c r="CM18">
        <v>12.73</v>
      </c>
      <c r="CN18">
        <v>0.54</v>
      </c>
      <c r="CO18">
        <v>0.34649999999999997</v>
      </c>
      <c r="CP18">
        <v>0.19650000000000001</v>
      </c>
      <c r="CQ18">
        <v>0.41849999999999998</v>
      </c>
      <c r="CR18">
        <v>0.501</v>
      </c>
      <c r="CS18">
        <v>1.599</v>
      </c>
      <c r="CT18">
        <v>0.17699999999999999</v>
      </c>
      <c r="CU18">
        <v>6.2382</v>
      </c>
      <c r="CV18">
        <v>0.13350000000000001</v>
      </c>
      <c r="CW18">
        <v>2.2648000000000001</v>
      </c>
      <c r="CX18">
        <v>0.1174</v>
      </c>
      <c r="CY18">
        <v>0</v>
      </c>
      <c r="CZ18">
        <v>0</v>
      </c>
      <c r="DA18">
        <v>12.543900000000001</v>
      </c>
      <c r="DB18">
        <v>0.21149999999999999</v>
      </c>
      <c r="DC18">
        <v>0.10050000000000001</v>
      </c>
      <c r="DD18">
        <v>0.67789999999999995</v>
      </c>
      <c r="DE18">
        <v>0.14549999999999999</v>
      </c>
      <c r="DF18">
        <v>7.3090000000000002</v>
      </c>
      <c r="DG18">
        <v>3.3399999999999999E-2</v>
      </c>
      <c r="DH18">
        <v>0</v>
      </c>
      <c r="DI18">
        <v>0</v>
      </c>
      <c r="DJ18">
        <v>8.4778000000000002</v>
      </c>
      <c r="DK18">
        <v>0</v>
      </c>
      <c r="DL18">
        <v>0</v>
      </c>
      <c r="DM18">
        <v>1.5510999999999999</v>
      </c>
      <c r="DN18">
        <v>0.49630000000000002</v>
      </c>
      <c r="DO18">
        <v>0</v>
      </c>
      <c r="DP18">
        <v>0</v>
      </c>
      <c r="DQ18">
        <v>0</v>
      </c>
      <c r="DR18">
        <v>0</v>
      </c>
      <c r="DS18">
        <v>8.6999999999999994E-2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0.105</v>
      </c>
      <c r="DZ18">
        <v>2.2423999999999999</v>
      </c>
      <c r="EA18">
        <v>0.88800000000000001</v>
      </c>
      <c r="EB18">
        <v>0.61499999999999999</v>
      </c>
      <c r="EC18">
        <v>21.762599999999999</v>
      </c>
      <c r="ED18">
        <v>2.6417000000000002</v>
      </c>
      <c r="EE18">
        <v>416.7</v>
      </c>
      <c r="EF18">
        <v>4.0707000000000004</v>
      </c>
      <c r="EG18">
        <v>3.80444</v>
      </c>
      <c r="EH18">
        <v>0.77170000000000005</v>
      </c>
      <c r="EI18">
        <v>199.8</v>
      </c>
      <c r="EJ18">
        <v>0</v>
      </c>
      <c r="EK18">
        <v>0</v>
      </c>
      <c r="EL18">
        <v>0</v>
      </c>
      <c r="EM18" t="s">
        <v>241</v>
      </c>
      <c r="EN18" t="s">
        <v>242</v>
      </c>
      <c r="EO18" t="s">
        <v>241</v>
      </c>
      <c r="EP18" t="s">
        <v>242</v>
      </c>
      <c r="EQ18" t="s">
        <v>242</v>
      </c>
      <c r="ER18" t="s">
        <v>242</v>
      </c>
      <c r="ES18" t="s">
        <v>241</v>
      </c>
      <c r="ET18" t="s">
        <v>242</v>
      </c>
      <c r="EU18" t="s">
        <v>242</v>
      </c>
      <c r="EV18" t="s">
        <v>242</v>
      </c>
      <c r="EW18" t="s">
        <v>242</v>
      </c>
      <c r="EX18" t="s">
        <v>242</v>
      </c>
      <c r="EY18" t="s">
        <v>242</v>
      </c>
      <c r="EZ18" t="s">
        <v>242</v>
      </c>
      <c r="FA18" t="s">
        <v>242</v>
      </c>
      <c r="FB18" t="s">
        <v>242</v>
      </c>
      <c r="FC18" t="s">
        <v>242</v>
      </c>
      <c r="FD18" t="s">
        <v>242</v>
      </c>
      <c r="FE18" t="s">
        <v>242</v>
      </c>
      <c r="FF18" t="s">
        <v>242</v>
      </c>
      <c r="FG18" t="s">
        <v>241</v>
      </c>
      <c r="FH18" t="s">
        <v>242</v>
      </c>
      <c r="FI18" t="s">
        <v>242</v>
      </c>
      <c r="FJ18" t="s">
        <v>242</v>
      </c>
      <c r="FK18" t="s">
        <v>242</v>
      </c>
      <c r="FL18" t="s">
        <v>242</v>
      </c>
      <c r="FM18" t="s">
        <v>242</v>
      </c>
      <c r="FN18" t="s">
        <v>242</v>
      </c>
      <c r="FO18" t="s">
        <v>242</v>
      </c>
      <c r="FP18" t="s">
        <v>242</v>
      </c>
      <c r="FQ18" t="s">
        <v>242</v>
      </c>
      <c r="FR18" t="s">
        <v>242</v>
      </c>
      <c r="FS18" t="s">
        <v>242</v>
      </c>
      <c r="FT18" t="s">
        <v>242</v>
      </c>
      <c r="FU18" t="s">
        <v>242</v>
      </c>
      <c r="FV18" t="s">
        <v>242</v>
      </c>
      <c r="FW18" t="s">
        <v>242</v>
      </c>
      <c r="FX18" t="s">
        <v>242</v>
      </c>
      <c r="FY18" t="s">
        <v>242</v>
      </c>
      <c r="FZ18" t="s">
        <v>242</v>
      </c>
      <c r="GA18" t="s">
        <v>242</v>
      </c>
      <c r="GB18" t="s">
        <v>242</v>
      </c>
      <c r="GC18" t="s">
        <v>242</v>
      </c>
      <c r="GD18" t="s">
        <v>242</v>
      </c>
      <c r="GE18" t="s">
        <v>242</v>
      </c>
      <c r="GF18" t="s">
        <v>242</v>
      </c>
      <c r="GG18" t="s">
        <v>234</v>
      </c>
      <c r="GH18" t="s">
        <v>243</v>
      </c>
      <c r="GI18" t="s">
        <v>242</v>
      </c>
      <c r="GJ18" t="s">
        <v>242</v>
      </c>
      <c r="GK18" t="s">
        <v>242</v>
      </c>
      <c r="GL18">
        <v>0</v>
      </c>
      <c r="GM18">
        <v>0</v>
      </c>
      <c r="GN18">
        <v>0</v>
      </c>
      <c r="GR18" t="s">
        <v>242</v>
      </c>
      <c r="GS18" t="s">
        <v>242</v>
      </c>
      <c r="GT18" t="s">
        <v>242</v>
      </c>
      <c r="GU18" t="s">
        <v>242</v>
      </c>
      <c r="GV18" t="s">
        <v>242</v>
      </c>
      <c r="GW18" t="s">
        <v>242</v>
      </c>
      <c r="GX18" t="s">
        <v>242</v>
      </c>
      <c r="GY18" t="s">
        <v>242</v>
      </c>
      <c r="GZ18" t="s">
        <v>242</v>
      </c>
      <c r="HA18" t="s">
        <v>242</v>
      </c>
      <c r="HB18" t="s">
        <v>242</v>
      </c>
      <c r="HC18" t="s">
        <v>242</v>
      </c>
      <c r="HD18" t="s">
        <v>242</v>
      </c>
      <c r="HE18" t="s">
        <v>242</v>
      </c>
      <c r="HF18" t="s">
        <v>242</v>
      </c>
    </row>
    <row r="19" spans="1:214">
      <c r="A19">
        <v>4</v>
      </c>
      <c r="B19" t="s">
        <v>245</v>
      </c>
      <c r="D19" t="s">
        <v>241</v>
      </c>
      <c r="E19" t="s">
        <v>231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 t="s">
        <v>242</v>
      </c>
      <c r="EN19" t="s">
        <v>242</v>
      </c>
      <c r="EO19" t="s">
        <v>242</v>
      </c>
      <c r="EP19" t="s">
        <v>242</v>
      </c>
      <c r="EQ19" t="s">
        <v>242</v>
      </c>
      <c r="ER19" t="s">
        <v>242</v>
      </c>
      <c r="ES19" t="s">
        <v>242</v>
      </c>
      <c r="ET19" t="s">
        <v>242</v>
      </c>
      <c r="EU19" t="s">
        <v>242</v>
      </c>
      <c r="EV19" t="s">
        <v>242</v>
      </c>
      <c r="EW19" t="s">
        <v>242</v>
      </c>
      <c r="EX19" t="s">
        <v>242</v>
      </c>
      <c r="EY19" t="s">
        <v>242</v>
      </c>
      <c r="EZ19" t="s">
        <v>242</v>
      </c>
      <c r="FA19" t="s">
        <v>241</v>
      </c>
      <c r="FB19" t="s">
        <v>242</v>
      </c>
      <c r="FC19" t="s">
        <v>242</v>
      </c>
      <c r="FD19" t="s">
        <v>242</v>
      </c>
      <c r="FE19" t="s">
        <v>242</v>
      </c>
      <c r="FF19" t="s">
        <v>242</v>
      </c>
      <c r="FG19" t="s">
        <v>242</v>
      </c>
      <c r="FH19" t="s">
        <v>242</v>
      </c>
      <c r="FI19" t="s">
        <v>242</v>
      </c>
      <c r="FJ19" t="s">
        <v>242</v>
      </c>
      <c r="FK19" t="s">
        <v>242</v>
      </c>
      <c r="FL19" t="s">
        <v>242</v>
      </c>
      <c r="FM19" t="s">
        <v>242</v>
      </c>
      <c r="FN19" t="s">
        <v>242</v>
      </c>
      <c r="FO19" t="s">
        <v>242</v>
      </c>
      <c r="FP19" t="s">
        <v>242</v>
      </c>
      <c r="FQ19" t="s">
        <v>242</v>
      </c>
      <c r="FR19" t="s">
        <v>242</v>
      </c>
      <c r="FS19" t="s">
        <v>242</v>
      </c>
      <c r="FT19" t="s">
        <v>242</v>
      </c>
      <c r="FU19" t="s">
        <v>242</v>
      </c>
      <c r="FV19" t="s">
        <v>242</v>
      </c>
      <c r="FW19" t="s">
        <v>242</v>
      </c>
      <c r="FX19" t="s">
        <v>242</v>
      </c>
      <c r="FY19" t="s">
        <v>242</v>
      </c>
      <c r="FZ19" t="s">
        <v>242</v>
      </c>
      <c r="GA19" t="s">
        <v>241</v>
      </c>
      <c r="GB19" t="s">
        <v>242</v>
      </c>
      <c r="GC19" t="s">
        <v>242</v>
      </c>
      <c r="GD19" t="s">
        <v>242</v>
      </c>
      <c r="GE19" t="s">
        <v>242</v>
      </c>
      <c r="GF19" t="s">
        <v>241</v>
      </c>
      <c r="GG19" t="s">
        <v>240</v>
      </c>
      <c r="GH19" t="s">
        <v>244</v>
      </c>
      <c r="GI19" t="s">
        <v>241</v>
      </c>
      <c r="GJ19" t="s">
        <v>241</v>
      </c>
      <c r="GK19" t="s">
        <v>242</v>
      </c>
      <c r="GL19">
        <v>0</v>
      </c>
      <c r="GM19">
        <v>0</v>
      </c>
      <c r="GN19">
        <v>0</v>
      </c>
      <c r="GR19" t="s">
        <v>242</v>
      </c>
      <c r="GS19" t="s">
        <v>242</v>
      </c>
      <c r="GT19" t="s">
        <v>242</v>
      </c>
      <c r="GU19" t="s">
        <v>242</v>
      </c>
      <c r="GV19" t="s">
        <v>242</v>
      </c>
      <c r="GW19" t="s">
        <v>242</v>
      </c>
      <c r="GX19" t="s">
        <v>242</v>
      </c>
      <c r="GY19" t="s">
        <v>242</v>
      </c>
      <c r="GZ19" t="s">
        <v>242</v>
      </c>
      <c r="HA19" t="s">
        <v>242</v>
      </c>
      <c r="HB19" t="s">
        <v>242</v>
      </c>
      <c r="HC19" t="s">
        <v>242</v>
      </c>
      <c r="HD19" t="s">
        <v>242</v>
      </c>
      <c r="HE19" t="s">
        <v>242</v>
      </c>
      <c r="HF19" t="s">
        <v>242</v>
      </c>
    </row>
    <row r="20" spans="1:214">
      <c r="A20">
        <v>4</v>
      </c>
      <c r="B20" t="s">
        <v>382</v>
      </c>
      <c r="D20" t="s">
        <v>241</v>
      </c>
      <c r="E20" t="s">
        <v>231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 t="s">
        <v>242</v>
      </c>
      <c r="EN20" t="s">
        <v>242</v>
      </c>
      <c r="EO20" t="s">
        <v>242</v>
      </c>
      <c r="EP20" t="s">
        <v>242</v>
      </c>
      <c r="EQ20" t="s">
        <v>242</v>
      </c>
      <c r="ER20" t="s">
        <v>242</v>
      </c>
      <c r="ES20" t="s">
        <v>242</v>
      </c>
      <c r="ET20" t="s">
        <v>242</v>
      </c>
      <c r="EU20" t="s">
        <v>242</v>
      </c>
      <c r="EV20" t="s">
        <v>242</v>
      </c>
      <c r="EW20" t="s">
        <v>242</v>
      </c>
      <c r="EX20" t="s">
        <v>242</v>
      </c>
      <c r="EY20" t="s">
        <v>242</v>
      </c>
      <c r="EZ20" t="s">
        <v>242</v>
      </c>
      <c r="FA20" t="s">
        <v>241</v>
      </c>
      <c r="FB20" t="s">
        <v>242</v>
      </c>
      <c r="FC20" t="s">
        <v>242</v>
      </c>
      <c r="FD20" t="s">
        <v>242</v>
      </c>
      <c r="FE20" t="s">
        <v>242</v>
      </c>
      <c r="FF20" t="s">
        <v>242</v>
      </c>
      <c r="FG20" t="s">
        <v>242</v>
      </c>
      <c r="FH20" t="s">
        <v>242</v>
      </c>
      <c r="FI20" t="s">
        <v>242</v>
      </c>
      <c r="FJ20" t="s">
        <v>242</v>
      </c>
      <c r="FK20" t="s">
        <v>242</v>
      </c>
      <c r="FL20" t="s">
        <v>242</v>
      </c>
      <c r="FM20" t="s">
        <v>242</v>
      </c>
      <c r="FN20" t="s">
        <v>242</v>
      </c>
      <c r="FO20" t="s">
        <v>242</v>
      </c>
      <c r="FP20" t="s">
        <v>242</v>
      </c>
      <c r="FQ20" t="s">
        <v>242</v>
      </c>
      <c r="FR20" t="s">
        <v>242</v>
      </c>
      <c r="FS20" t="s">
        <v>242</v>
      </c>
      <c r="FT20" t="s">
        <v>242</v>
      </c>
      <c r="FU20" t="s">
        <v>242</v>
      </c>
      <c r="FV20" t="s">
        <v>242</v>
      </c>
      <c r="FW20" t="s">
        <v>242</v>
      </c>
      <c r="FX20" t="s">
        <v>242</v>
      </c>
      <c r="FY20" t="s">
        <v>242</v>
      </c>
      <c r="FZ20" t="s">
        <v>242</v>
      </c>
      <c r="GA20" t="s">
        <v>241</v>
      </c>
      <c r="GB20" t="s">
        <v>242</v>
      </c>
      <c r="GC20" t="s">
        <v>242</v>
      </c>
      <c r="GD20" t="s">
        <v>242</v>
      </c>
      <c r="GE20" t="s">
        <v>242</v>
      </c>
      <c r="GF20" t="s">
        <v>241</v>
      </c>
      <c r="GG20" t="s">
        <v>240</v>
      </c>
      <c r="GH20" t="s">
        <v>244</v>
      </c>
      <c r="GI20" t="s">
        <v>241</v>
      </c>
      <c r="GJ20" t="s">
        <v>241</v>
      </c>
      <c r="GK20" t="s">
        <v>242</v>
      </c>
      <c r="GL20">
        <v>0</v>
      </c>
      <c r="GM20">
        <v>0</v>
      </c>
      <c r="GN20">
        <v>0</v>
      </c>
      <c r="GR20" t="s">
        <v>242</v>
      </c>
      <c r="GS20" t="s">
        <v>242</v>
      </c>
      <c r="GT20" t="s">
        <v>242</v>
      </c>
      <c r="GU20" t="s">
        <v>242</v>
      </c>
      <c r="GV20" t="s">
        <v>242</v>
      </c>
      <c r="GW20" t="s">
        <v>242</v>
      </c>
      <c r="GX20" t="s">
        <v>242</v>
      </c>
      <c r="GY20" t="s">
        <v>242</v>
      </c>
      <c r="GZ20" t="s">
        <v>242</v>
      </c>
      <c r="HA20" t="s">
        <v>242</v>
      </c>
      <c r="HB20" t="s">
        <v>242</v>
      </c>
      <c r="HC20" t="s">
        <v>242</v>
      </c>
      <c r="HD20" t="s">
        <v>242</v>
      </c>
      <c r="HE20" t="s">
        <v>242</v>
      </c>
      <c r="HF20" t="s">
        <v>242</v>
      </c>
    </row>
    <row r="21" spans="1:214">
      <c r="A21">
        <v>3</v>
      </c>
      <c r="B21" t="s">
        <v>309</v>
      </c>
      <c r="F21">
        <v>519.14954</v>
      </c>
      <c r="G21">
        <v>2172.1216800000002</v>
      </c>
      <c r="H21">
        <v>116.36698</v>
      </c>
      <c r="I21">
        <v>24.526330000000002</v>
      </c>
      <c r="J21">
        <v>32.051459999999999</v>
      </c>
      <c r="K21">
        <v>30.95768</v>
      </c>
      <c r="L21">
        <v>2.0876399999999999</v>
      </c>
      <c r="M21">
        <v>1.9260299999999999</v>
      </c>
      <c r="N21">
        <v>0.12483</v>
      </c>
      <c r="O21">
        <v>0</v>
      </c>
      <c r="P21">
        <v>166.7276</v>
      </c>
      <c r="Q21">
        <v>134.18333000000001</v>
      </c>
      <c r="R21">
        <v>0.19943</v>
      </c>
      <c r="S21">
        <v>0.96299999999999997</v>
      </c>
      <c r="T21">
        <v>5.28179</v>
      </c>
      <c r="U21">
        <v>4.4291200000000002</v>
      </c>
      <c r="V21">
        <v>127.05667</v>
      </c>
      <c r="W21">
        <v>0.43608999999999998</v>
      </c>
      <c r="X21">
        <v>0.32945999999999998</v>
      </c>
      <c r="Y21">
        <v>5.3562900000000004</v>
      </c>
      <c r="Z21">
        <v>9.8365600000000004</v>
      </c>
      <c r="AA21">
        <v>1.20862</v>
      </c>
      <c r="AB21">
        <v>0.36088999999999999</v>
      </c>
      <c r="AC21">
        <v>12.50657</v>
      </c>
      <c r="AD21">
        <v>36.323329999999999</v>
      </c>
      <c r="AE21">
        <v>3.1133299999999999</v>
      </c>
      <c r="AF21">
        <v>6.7032499999999997</v>
      </c>
      <c r="AG21">
        <v>133.90853000000001</v>
      </c>
      <c r="AH21">
        <v>538.16574000000003</v>
      </c>
      <c r="AI21">
        <v>46.972329999999999</v>
      </c>
      <c r="AJ21">
        <v>46.679600000000001</v>
      </c>
      <c r="AK21">
        <v>282.46519999999998</v>
      </c>
      <c r="AL21">
        <v>263.76280000000003</v>
      </c>
      <c r="AM21">
        <v>187.60759999999999</v>
      </c>
      <c r="AN21">
        <v>2.85425</v>
      </c>
      <c r="AO21">
        <v>3.3795700000000002</v>
      </c>
      <c r="AP21">
        <v>0.23749999999999999</v>
      </c>
      <c r="AQ21">
        <v>0.38641999999999999</v>
      </c>
      <c r="AR21">
        <v>120.8882</v>
      </c>
      <c r="AS21">
        <v>5.3903600000000003</v>
      </c>
      <c r="AT21">
        <v>0</v>
      </c>
      <c r="AU21">
        <v>0</v>
      </c>
      <c r="AV21">
        <v>0</v>
      </c>
      <c r="AW21">
        <v>0</v>
      </c>
      <c r="AX21">
        <v>1.5455000000000001</v>
      </c>
      <c r="AY21">
        <v>1.2359800000000001</v>
      </c>
      <c r="AZ21">
        <v>0</v>
      </c>
      <c r="BA21">
        <v>2.7815099999999999</v>
      </c>
      <c r="BB21">
        <v>0.54954000000000003</v>
      </c>
      <c r="BC21">
        <v>0</v>
      </c>
      <c r="BD21">
        <v>0</v>
      </c>
      <c r="BE21">
        <v>0.54954000000000003</v>
      </c>
      <c r="BF21">
        <v>0.41099999999999998</v>
      </c>
      <c r="BG21">
        <v>0</v>
      </c>
      <c r="BH21">
        <v>0.216</v>
      </c>
      <c r="BI21">
        <v>24.806650000000001</v>
      </c>
      <c r="BJ21">
        <v>25.022649999999999</v>
      </c>
      <c r="BK21">
        <v>0.40621000000000002</v>
      </c>
      <c r="BL21">
        <v>1.0579700000000001</v>
      </c>
      <c r="BM21">
        <v>0.3342</v>
      </c>
      <c r="BN21">
        <v>0.44667000000000001</v>
      </c>
      <c r="BO21">
        <v>9.1039999999999996E-2</v>
      </c>
      <c r="BP21">
        <v>0.83008000000000004</v>
      </c>
      <c r="BQ21">
        <v>1.5029399999999999</v>
      </c>
      <c r="BR21">
        <v>1.16306</v>
      </c>
      <c r="BS21">
        <v>1.81151</v>
      </c>
      <c r="BT21">
        <v>1.6681900000000001</v>
      </c>
      <c r="BU21">
        <v>0.57399</v>
      </c>
      <c r="BV21">
        <v>0.34078000000000003</v>
      </c>
      <c r="BW21">
        <v>1.0472900000000001</v>
      </c>
      <c r="BX21">
        <v>0.80528999999999995</v>
      </c>
      <c r="BY21">
        <v>0.99043000000000003</v>
      </c>
      <c r="BZ21">
        <v>0.27337</v>
      </c>
      <c r="CA21">
        <v>1.33</v>
      </c>
      <c r="CB21">
        <v>1.4213499999999999</v>
      </c>
      <c r="CC21">
        <v>0.69538</v>
      </c>
      <c r="CD21">
        <v>12.10585</v>
      </c>
      <c r="CE21">
        <v>1.27179</v>
      </c>
      <c r="CF21">
        <v>2.0624099999999999</v>
      </c>
      <c r="CG21">
        <v>4.2927799999999996</v>
      </c>
      <c r="CH21">
        <v>1.01617</v>
      </c>
      <c r="CI21">
        <v>1.22963</v>
      </c>
      <c r="CJ21">
        <v>1.0937699999999999</v>
      </c>
      <c r="CK21">
        <v>10.95599</v>
      </c>
      <c r="CL21">
        <v>126.40206999999999</v>
      </c>
      <c r="CM21">
        <v>42.471400000000003</v>
      </c>
      <c r="CN21">
        <v>0</v>
      </c>
      <c r="CO21">
        <v>0</v>
      </c>
      <c r="CP21">
        <v>6.9000000000000006E-2</v>
      </c>
      <c r="CQ21">
        <v>5.8500000000000003E-2</v>
      </c>
      <c r="CR21">
        <v>0.20752000000000001</v>
      </c>
      <c r="CS21">
        <v>0.50763999999999998</v>
      </c>
      <c r="CT21">
        <v>0.04</v>
      </c>
      <c r="CU21">
        <v>4.9228800000000001</v>
      </c>
      <c r="CV21">
        <v>7.1999999999999995E-2</v>
      </c>
      <c r="CW21">
        <v>2.51701</v>
      </c>
      <c r="CX21">
        <v>9.7500000000000003E-2</v>
      </c>
      <c r="CY21">
        <v>3.4000000000000002E-2</v>
      </c>
      <c r="CZ21">
        <v>9.4999999999999998E-3</v>
      </c>
      <c r="DA21">
        <v>8.5425500000000003</v>
      </c>
      <c r="DB21">
        <v>0.112</v>
      </c>
      <c r="DC21">
        <v>0</v>
      </c>
      <c r="DD21">
        <v>0.89620999999999995</v>
      </c>
      <c r="DE21">
        <v>8.0000000000000002E-3</v>
      </c>
      <c r="DF21">
        <v>8.9270700000000005</v>
      </c>
      <c r="DG21">
        <v>0.30567</v>
      </c>
      <c r="DH21">
        <v>0.23400000000000001</v>
      </c>
      <c r="DI21">
        <v>0</v>
      </c>
      <c r="DJ21">
        <v>10.48011</v>
      </c>
      <c r="DK21">
        <v>0</v>
      </c>
      <c r="DL21">
        <v>0</v>
      </c>
      <c r="DM21">
        <v>4.7315399999999999</v>
      </c>
      <c r="DN21">
        <v>0.37043999999999999</v>
      </c>
      <c r="DO21">
        <v>0</v>
      </c>
      <c r="DP21">
        <v>0</v>
      </c>
      <c r="DQ21">
        <v>0</v>
      </c>
      <c r="DR21">
        <v>8.0000000000000002E-3</v>
      </c>
      <c r="DS21">
        <v>4.9329999999999999E-2</v>
      </c>
      <c r="DT21">
        <v>1.6E-2</v>
      </c>
      <c r="DU21">
        <v>0</v>
      </c>
      <c r="DV21">
        <v>0</v>
      </c>
      <c r="DW21">
        <v>0</v>
      </c>
      <c r="DX21">
        <v>0</v>
      </c>
      <c r="DY21">
        <v>0.04</v>
      </c>
      <c r="DZ21">
        <v>5.2094800000000001</v>
      </c>
      <c r="EA21">
        <v>0</v>
      </c>
      <c r="EB21">
        <v>0.1275</v>
      </c>
      <c r="EC21">
        <v>24.105979999999999</v>
      </c>
      <c r="ED21">
        <v>1.93763</v>
      </c>
      <c r="EE21">
        <v>211.86666</v>
      </c>
      <c r="EF21">
        <v>2.7292100000000001</v>
      </c>
      <c r="EG21">
        <v>2.5798100000000002</v>
      </c>
      <c r="EH21">
        <v>3.1254300000000002</v>
      </c>
      <c r="EI21">
        <v>126.64873</v>
      </c>
      <c r="EJ21">
        <v>0</v>
      </c>
      <c r="EK21">
        <v>0</v>
      </c>
      <c r="EL21">
        <v>0</v>
      </c>
      <c r="EM21" t="s">
        <v>241</v>
      </c>
      <c r="EO21" t="s">
        <v>241</v>
      </c>
      <c r="ER21" t="s">
        <v>241</v>
      </c>
      <c r="ES21" t="s">
        <v>241</v>
      </c>
      <c r="EU21" t="s">
        <v>241</v>
      </c>
      <c r="FA21" t="s">
        <v>242</v>
      </c>
      <c r="FF21" t="s">
        <v>241</v>
      </c>
      <c r="FG21" t="s">
        <v>241</v>
      </c>
      <c r="FH21" t="s">
        <v>241</v>
      </c>
      <c r="FI21" t="s">
        <v>241</v>
      </c>
      <c r="GA21" t="s">
        <v>242</v>
      </c>
      <c r="GE21" t="s">
        <v>242</v>
      </c>
      <c r="GF21" t="s">
        <v>242</v>
      </c>
      <c r="GG21" t="s">
        <v>349</v>
      </c>
      <c r="GH21" t="s">
        <v>232</v>
      </c>
      <c r="GI21" t="s">
        <v>242</v>
      </c>
      <c r="GJ21" t="s">
        <v>242</v>
      </c>
      <c r="GK21" t="s">
        <v>242</v>
      </c>
      <c r="GL21">
        <v>0</v>
      </c>
      <c r="GM21">
        <v>0</v>
      </c>
      <c r="GN21">
        <v>0</v>
      </c>
    </row>
    <row r="22" spans="1:214">
      <c r="A22">
        <v>4</v>
      </c>
      <c r="B22" t="s">
        <v>362</v>
      </c>
      <c r="D22" t="s">
        <v>241</v>
      </c>
      <c r="E22" t="s">
        <v>231</v>
      </c>
      <c r="F22">
        <v>204.48334</v>
      </c>
      <c r="G22">
        <v>855.55829000000006</v>
      </c>
      <c r="H22">
        <v>27.418669999999999</v>
      </c>
      <c r="I22">
        <v>8.4426600000000001</v>
      </c>
      <c r="J22">
        <v>9.3979999999999997</v>
      </c>
      <c r="K22">
        <v>20.574010000000001</v>
      </c>
      <c r="L22">
        <v>1.0824</v>
      </c>
      <c r="M22">
        <v>0.58399999999999996</v>
      </c>
      <c r="N22">
        <v>0</v>
      </c>
      <c r="O22">
        <v>0</v>
      </c>
      <c r="P22">
        <v>98.8</v>
      </c>
      <c r="Q22">
        <v>95.133330000000001</v>
      </c>
      <c r="R22">
        <v>3.3300000000000001E-3</v>
      </c>
      <c r="S22">
        <v>0.83799999999999997</v>
      </c>
      <c r="T22">
        <v>0.65534000000000003</v>
      </c>
      <c r="U22">
        <v>0.62666999999999995</v>
      </c>
      <c r="V22">
        <v>16.266670000000001</v>
      </c>
      <c r="W22">
        <v>7.5329999999999994E-2</v>
      </c>
      <c r="X22">
        <v>0.14534</v>
      </c>
      <c r="Y22">
        <v>0.55532999999999999</v>
      </c>
      <c r="Z22">
        <v>2.1353300000000002</v>
      </c>
      <c r="AA22">
        <v>0.61333000000000004</v>
      </c>
      <c r="AB22">
        <v>5.6000000000000001E-2</v>
      </c>
      <c r="AC22">
        <v>8.3666699999999992</v>
      </c>
      <c r="AD22">
        <v>22.933330000000002</v>
      </c>
      <c r="AE22">
        <v>0.63332999999999995</v>
      </c>
      <c r="AF22">
        <v>0</v>
      </c>
      <c r="AG22">
        <v>52.133330000000001</v>
      </c>
      <c r="AH22">
        <v>98.933340000000001</v>
      </c>
      <c r="AI22">
        <v>24.933330000000002</v>
      </c>
      <c r="AJ22">
        <v>20</v>
      </c>
      <c r="AK22">
        <v>117.6</v>
      </c>
      <c r="AL22">
        <v>108</v>
      </c>
      <c r="AM22">
        <v>67</v>
      </c>
      <c r="AN22">
        <v>1.1919999999999999</v>
      </c>
      <c r="AO22">
        <v>0.84267000000000003</v>
      </c>
      <c r="AP22">
        <v>9.1329999999999995E-2</v>
      </c>
      <c r="AQ22">
        <v>0.20466999999999999</v>
      </c>
      <c r="AR22">
        <v>58</v>
      </c>
      <c r="AS22">
        <v>3.46</v>
      </c>
      <c r="AT22">
        <v>0</v>
      </c>
      <c r="AU22">
        <v>0</v>
      </c>
      <c r="AV22">
        <v>0</v>
      </c>
      <c r="AW22">
        <v>0</v>
      </c>
      <c r="AX22">
        <v>0.252</v>
      </c>
      <c r="AY22">
        <v>1.8669999999999999E-2</v>
      </c>
      <c r="AZ22">
        <v>0</v>
      </c>
      <c r="BA22">
        <v>0.27066000000000001</v>
      </c>
      <c r="BB22">
        <v>7.1999999999999995E-2</v>
      </c>
      <c r="BC22">
        <v>0</v>
      </c>
      <c r="BD22">
        <v>0</v>
      </c>
      <c r="BE22">
        <v>7.1999999999999995E-2</v>
      </c>
      <c r="BF22">
        <v>7.1999999999999995E-2</v>
      </c>
      <c r="BG22">
        <v>0</v>
      </c>
      <c r="BH22">
        <v>0</v>
      </c>
      <c r="BI22">
        <v>18.24267</v>
      </c>
      <c r="BJ22">
        <v>18.24267</v>
      </c>
      <c r="BK22">
        <v>0.33333000000000002</v>
      </c>
      <c r="BL22">
        <v>0.8</v>
      </c>
      <c r="BM22">
        <v>6.6669999999999993E-2</v>
      </c>
      <c r="BN22">
        <v>0.13333</v>
      </c>
      <c r="BO22">
        <v>0</v>
      </c>
      <c r="BP22">
        <v>0.48</v>
      </c>
      <c r="BQ22">
        <v>0.85333000000000003</v>
      </c>
      <c r="BR22">
        <v>0.39333000000000001</v>
      </c>
      <c r="BS22">
        <v>0.60333000000000003</v>
      </c>
      <c r="BT22">
        <v>0.32600000000000001</v>
      </c>
      <c r="BU22">
        <v>0.18067</v>
      </c>
      <c r="BV22">
        <v>0.16800000000000001</v>
      </c>
      <c r="BW22">
        <v>0.41199999999999998</v>
      </c>
      <c r="BX22">
        <v>0.26200000000000001</v>
      </c>
      <c r="BY22">
        <v>0.31</v>
      </c>
      <c r="BZ22">
        <v>9.4670000000000004E-2</v>
      </c>
      <c r="CA22">
        <v>0.48666999999999999</v>
      </c>
      <c r="CB22">
        <v>0.39600000000000002</v>
      </c>
      <c r="CC22">
        <v>0.154</v>
      </c>
      <c r="CD22">
        <v>3.7833299999999999</v>
      </c>
      <c r="CE22">
        <v>0.34399999999999997</v>
      </c>
      <c r="CF22">
        <v>0.55334000000000005</v>
      </c>
      <c r="CG22">
        <v>1.65466</v>
      </c>
      <c r="CH22">
        <v>0.25667000000000001</v>
      </c>
      <c r="CI22">
        <v>0.56000000000000005</v>
      </c>
      <c r="CJ22">
        <v>0.48</v>
      </c>
      <c r="CK22">
        <v>3.8479999999999999</v>
      </c>
      <c r="CL22">
        <v>17.66667</v>
      </c>
      <c r="CM22">
        <v>6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0.01</v>
      </c>
      <c r="CT22">
        <v>0</v>
      </c>
      <c r="CU22">
        <v>0.874</v>
      </c>
      <c r="CV22">
        <v>0</v>
      </c>
      <c r="CW22">
        <v>0.28199999999999997</v>
      </c>
      <c r="CX22">
        <v>2.1999999999999999E-2</v>
      </c>
      <c r="CY22">
        <v>0</v>
      </c>
      <c r="CZ22">
        <v>0</v>
      </c>
      <c r="DA22">
        <v>1.1879999999999999</v>
      </c>
      <c r="DB22">
        <v>0</v>
      </c>
      <c r="DC22">
        <v>0</v>
      </c>
      <c r="DD22">
        <v>0.11600000000000001</v>
      </c>
      <c r="DE22">
        <v>0</v>
      </c>
      <c r="DF22">
        <v>1.41066</v>
      </c>
      <c r="DG22">
        <v>2.6700000000000001E-3</v>
      </c>
      <c r="DH22">
        <v>0</v>
      </c>
      <c r="DI22">
        <v>0</v>
      </c>
      <c r="DJ22">
        <v>1.526</v>
      </c>
      <c r="DK22">
        <v>0</v>
      </c>
      <c r="DL22">
        <v>0</v>
      </c>
      <c r="DM22">
        <v>0.65932999999999997</v>
      </c>
      <c r="DN22">
        <v>0.112</v>
      </c>
      <c r="DO22">
        <v>0</v>
      </c>
      <c r="DP22">
        <v>0</v>
      </c>
      <c r="DQ22">
        <v>0</v>
      </c>
      <c r="DR22">
        <v>0</v>
      </c>
      <c r="DS22">
        <v>3.3329999999999999E-2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0.04</v>
      </c>
      <c r="DZ22">
        <v>0.84733000000000003</v>
      </c>
      <c r="EA22">
        <v>0</v>
      </c>
      <c r="EB22">
        <v>0</v>
      </c>
      <c r="EC22">
        <v>3.5613299999999999</v>
      </c>
      <c r="ED22">
        <v>0.84133000000000002</v>
      </c>
      <c r="EE22">
        <v>161.86666</v>
      </c>
      <c r="EF22">
        <v>0.998</v>
      </c>
      <c r="EG22">
        <v>1.7144999999999999</v>
      </c>
      <c r="EH22">
        <v>0.96333000000000002</v>
      </c>
      <c r="EI22">
        <v>33.333329999999997</v>
      </c>
      <c r="EJ22">
        <v>0</v>
      </c>
      <c r="EK22">
        <v>0</v>
      </c>
      <c r="EL22">
        <v>0</v>
      </c>
      <c r="EM22" t="s">
        <v>241</v>
      </c>
      <c r="EN22" t="s">
        <v>242</v>
      </c>
      <c r="EO22" t="s">
        <v>241</v>
      </c>
      <c r="EP22" t="s">
        <v>242</v>
      </c>
      <c r="EQ22" t="s">
        <v>242</v>
      </c>
      <c r="ER22" t="s">
        <v>241</v>
      </c>
      <c r="ES22" t="s">
        <v>241</v>
      </c>
      <c r="ET22" t="s">
        <v>242</v>
      </c>
      <c r="EU22" t="s">
        <v>242</v>
      </c>
      <c r="EV22" t="s">
        <v>242</v>
      </c>
      <c r="EW22" t="s">
        <v>242</v>
      </c>
      <c r="EX22" t="s">
        <v>242</v>
      </c>
      <c r="EY22" t="s">
        <v>242</v>
      </c>
      <c r="EZ22" t="s">
        <v>242</v>
      </c>
      <c r="FA22" t="s">
        <v>242</v>
      </c>
      <c r="FB22" t="s">
        <v>242</v>
      </c>
      <c r="FC22" t="s">
        <v>242</v>
      </c>
      <c r="FD22" t="s">
        <v>242</v>
      </c>
      <c r="FE22" t="s">
        <v>242</v>
      </c>
      <c r="FF22" t="s">
        <v>242</v>
      </c>
      <c r="FG22" t="s">
        <v>241</v>
      </c>
      <c r="FH22" t="s">
        <v>242</v>
      </c>
      <c r="FI22" t="s">
        <v>242</v>
      </c>
      <c r="FJ22" t="s">
        <v>242</v>
      </c>
      <c r="FK22" t="s">
        <v>242</v>
      </c>
      <c r="FL22" t="s">
        <v>242</v>
      </c>
      <c r="FM22" t="s">
        <v>242</v>
      </c>
      <c r="FN22" t="s">
        <v>242</v>
      </c>
      <c r="FO22" t="s">
        <v>242</v>
      </c>
      <c r="FP22" t="s">
        <v>242</v>
      </c>
      <c r="FQ22" t="s">
        <v>242</v>
      </c>
      <c r="FR22" t="s">
        <v>242</v>
      </c>
      <c r="FS22" t="s">
        <v>242</v>
      </c>
      <c r="FT22" t="s">
        <v>242</v>
      </c>
      <c r="FU22" t="s">
        <v>242</v>
      </c>
      <c r="FV22" t="s">
        <v>242</v>
      </c>
      <c r="FW22" t="s">
        <v>242</v>
      </c>
      <c r="FX22" t="s">
        <v>242</v>
      </c>
      <c r="FY22" t="s">
        <v>242</v>
      </c>
      <c r="FZ22" t="s">
        <v>242</v>
      </c>
      <c r="GA22" t="s">
        <v>242</v>
      </c>
      <c r="GB22" t="s">
        <v>242</v>
      </c>
      <c r="GC22" t="s">
        <v>242</v>
      </c>
      <c r="GD22" t="s">
        <v>242</v>
      </c>
      <c r="GE22" t="s">
        <v>242</v>
      </c>
      <c r="GF22" t="s">
        <v>242</v>
      </c>
      <c r="GG22" t="s">
        <v>348</v>
      </c>
      <c r="GH22" t="s">
        <v>243</v>
      </c>
      <c r="GI22" t="s">
        <v>242</v>
      </c>
      <c r="GJ22" t="s">
        <v>242</v>
      </c>
      <c r="GK22" t="s">
        <v>242</v>
      </c>
      <c r="GL22">
        <v>0</v>
      </c>
      <c r="GM22">
        <v>0</v>
      </c>
      <c r="GN22">
        <v>0</v>
      </c>
      <c r="GR22" t="s">
        <v>242</v>
      </c>
      <c r="GS22" t="s">
        <v>242</v>
      </c>
      <c r="GT22" t="s">
        <v>242</v>
      </c>
      <c r="GU22" t="s">
        <v>242</v>
      </c>
      <c r="GV22" t="s">
        <v>242</v>
      </c>
      <c r="GW22" t="s">
        <v>242</v>
      </c>
      <c r="GX22" t="s">
        <v>242</v>
      </c>
      <c r="GY22" t="s">
        <v>242</v>
      </c>
      <c r="GZ22" t="s">
        <v>242</v>
      </c>
      <c r="HA22" t="s">
        <v>242</v>
      </c>
      <c r="HB22" t="s">
        <v>242</v>
      </c>
      <c r="HC22" t="s">
        <v>242</v>
      </c>
      <c r="HD22" t="s">
        <v>242</v>
      </c>
      <c r="HE22" t="s">
        <v>242</v>
      </c>
      <c r="HF22" t="s">
        <v>242</v>
      </c>
    </row>
    <row r="23" spans="1:214">
      <c r="A23">
        <v>4</v>
      </c>
      <c r="B23" t="s">
        <v>383</v>
      </c>
      <c r="D23" t="s">
        <v>241</v>
      </c>
      <c r="E23" t="s">
        <v>231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 t="s">
        <v>242</v>
      </c>
      <c r="EN23" t="s">
        <v>242</v>
      </c>
      <c r="EO23" t="s">
        <v>242</v>
      </c>
      <c r="EP23" t="s">
        <v>242</v>
      </c>
      <c r="EQ23" t="s">
        <v>242</v>
      </c>
      <c r="ER23" t="s">
        <v>242</v>
      </c>
      <c r="ES23" t="s">
        <v>242</v>
      </c>
      <c r="ET23" t="s">
        <v>242</v>
      </c>
      <c r="EU23" t="s">
        <v>242</v>
      </c>
      <c r="EV23" t="s">
        <v>242</v>
      </c>
      <c r="EW23" t="s">
        <v>242</v>
      </c>
      <c r="EX23" t="s">
        <v>242</v>
      </c>
      <c r="EY23" t="s">
        <v>242</v>
      </c>
      <c r="EZ23" t="s">
        <v>242</v>
      </c>
      <c r="FA23" t="s">
        <v>241</v>
      </c>
      <c r="FB23" t="s">
        <v>242</v>
      </c>
      <c r="FC23" t="s">
        <v>242</v>
      </c>
      <c r="FD23" t="s">
        <v>242</v>
      </c>
      <c r="FE23" t="s">
        <v>242</v>
      </c>
      <c r="FF23" t="s">
        <v>242</v>
      </c>
      <c r="FG23" t="s">
        <v>242</v>
      </c>
      <c r="FH23" t="s">
        <v>242</v>
      </c>
      <c r="FI23" t="s">
        <v>242</v>
      </c>
      <c r="FJ23" t="s">
        <v>242</v>
      </c>
      <c r="FK23" t="s">
        <v>242</v>
      </c>
      <c r="FL23" t="s">
        <v>242</v>
      </c>
      <c r="FM23" t="s">
        <v>242</v>
      </c>
      <c r="FN23" t="s">
        <v>242</v>
      </c>
      <c r="FO23" t="s">
        <v>242</v>
      </c>
      <c r="FP23" t="s">
        <v>242</v>
      </c>
      <c r="FQ23" t="s">
        <v>242</v>
      </c>
      <c r="FR23" t="s">
        <v>242</v>
      </c>
      <c r="FS23" t="s">
        <v>242</v>
      </c>
      <c r="FT23" t="s">
        <v>242</v>
      </c>
      <c r="FU23" t="s">
        <v>242</v>
      </c>
      <c r="FV23" t="s">
        <v>242</v>
      </c>
      <c r="FW23" t="s">
        <v>242</v>
      </c>
      <c r="FX23" t="s">
        <v>242</v>
      </c>
      <c r="FY23" t="s">
        <v>242</v>
      </c>
      <c r="FZ23" t="s">
        <v>242</v>
      </c>
      <c r="GA23" t="s">
        <v>241</v>
      </c>
      <c r="GB23" t="s">
        <v>242</v>
      </c>
      <c r="GC23" t="s">
        <v>242</v>
      </c>
      <c r="GD23" t="s">
        <v>242</v>
      </c>
      <c r="GE23" t="s">
        <v>242</v>
      </c>
      <c r="GF23" t="s">
        <v>242</v>
      </c>
      <c r="GG23" t="s">
        <v>240</v>
      </c>
      <c r="GH23" t="s">
        <v>244</v>
      </c>
      <c r="GI23" t="s">
        <v>242</v>
      </c>
      <c r="GJ23" t="s">
        <v>242</v>
      </c>
      <c r="GK23" t="s">
        <v>242</v>
      </c>
      <c r="GL23">
        <v>0</v>
      </c>
      <c r="GM23">
        <v>0</v>
      </c>
      <c r="GN23">
        <v>0</v>
      </c>
      <c r="GR23" t="s">
        <v>242</v>
      </c>
      <c r="GS23" t="s">
        <v>242</v>
      </c>
      <c r="GT23" t="s">
        <v>242</v>
      </c>
      <c r="GU23" t="s">
        <v>242</v>
      </c>
      <c r="GV23" t="s">
        <v>242</v>
      </c>
      <c r="GW23" t="s">
        <v>242</v>
      </c>
      <c r="GX23" t="s">
        <v>242</v>
      </c>
      <c r="GY23" t="s">
        <v>242</v>
      </c>
      <c r="GZ23" t="s">
        <v>242</v>
      </c>
      <c r="HA23" t="s">
        <v>242</v>
      </c>
      <c r="HB23" t="s">
        <v>242</v>
      </c>
      <c r="HC23" t="s">
        <v>242</v>
      </c>
      <c r="HD23" t="s">
        <v>242</v>
      </c>
      <c r="HE23" t="s">
        <v>242</v>
      </c>
      <c r="HF23" t="s">
        <v>242</v>
      </c>
    </row>
    <row r="24" spans="1:214">
      <c r="A24">
        <v>4</v>
      </c>
      <c r="B24" t="s">
        <v>384</v>
      </c>
      <c r="D24" t="s">
        <v>241</v>
      </c>
      <c r="E24" t="s">
        <v>231</v>
      </c>
      <c r="F24">
        <v>314.6662</v>
      </c>
      <c r="G24">
        <v>1316.5633800000001</v>
      </c>
      <c r="H24">
        <v>88.948310000000006</v>
      </c>
      <c r="I24">
        <v>16.083670000000001</v>
      </c>
      <c r="J24">
        <v>22.653459999999999</v>
      </c>
      <c r="K24">
        <v>10.38367</v>
      </c>
      <c r="L24">
        <v>1.0052399999999999</v>
      </c>
      <c r="M24">
        <v>1.3420300000000001</v>
      </c>
      <c r="N24">
        <v>0.12483</v>
      </c>
      <c r="O24">
        <v>0</v>
      </c>
      <c r="P24">
        <v>67.927599999999998</v>
      </c>
      <c r="Q24">
        <v>39.049999999999997</v>
      </c>
      <c r="R24">
        <v>0.1961</v>
      </c>
      <c r="S24">
        <v>0.125</v>
      </c>
      <c r="T24">
        <v>4.6264500000000002</v>
      </c>
      <c r="U24">
        <v>3.8024499999999999</v>
      </c>
      <c r="V24">
        <v>110.79</v>
      </c>
      <c r="W24">
        <v>0.36076000000000003</v>
      </c>
      <c r="X24">
        <v>0.18412000000000001</v>
      </c>
      <c r="Y24">
        <v>4.8009599999999999</v>
      </c>
      <c r="Z24">
        <v>7.7012299999999998</v>
      </c>
      <c r="AA24">
        <v>0.59528999999999999</v>
      </c>
      <c r="AB24">
        <v>0.30488999999999999</v>
      </c>
      <c r="AC24">
        <v>4.1398999999999999</v>
      </c>
      <c r="AD24">
        <v>13.39</v>
      </c>
      <c r="AE24">
        <v>2.48</v>
      </c>
      <c r="AF24">
        <v>6.7032499999999997</v>
      </c>
      <c r="AG24">
        <v>81.775199999999998</v>
      </c>
      <c r="AH24">
        <v>439.23239999999998</v>
      </c>
      <c r="AI24">
        <v>22.039000000000001</v>
      </c>
      <c r="AJ24">
        <v>26.679600000000001</v>
      </c>
      <c r="AK24">
        <v>164.86519999999999</v>
      </c>
      <c r="AL24">
        <v>155.7628</v>
      </c>
      <c r="AM24">
        <v>120.60760000000001</v>
      </c>
      <c r="AN24">
        <v>1.66225</v>
      </c>
      <c r="AO24">
        <v>2.5369000000000002</v>
      </c>
      <c r="AP24">
        <v>0.14616999999999999</v>
      </c>
      <c r="AQ24">
        <v>0.18174999999999999</v>
      </c>
      <c r="AR24">
        <v>62.888199999999998</v>
      </c>
      <c r="AS24">
        <v>1.9303600000000001</v>
      </c>
      <c r="AT24">
        <v>0</v>
      </c>
      <c r="AU24">
        <v>0</v>
      </c>
      <c r="AV24">
        <v>0</v>
      </c>
      <c r="AW24">
        <v>0</v>
      </c>
      <c r="AX24">
        <v>1.2935000000000001</v>
      </c>
      <c r="AY24">
        <v>1.2173099999999999</v>
      </c>
      <c r="AZ24">
        <v>0</v>
      </c>
      <c r="BA24">
        <v>2.51085</v>
      </c>
      <c r="BB24">
        <v>0.47754000000000002</v>
      </c>
      <c r="BC24">
        <v>0</v>
      </c>
      <c r="BD24">
        <v>0</v>
      </c>
      <c r="BE24">
        <v>0.47754000000000002</v>
      </c>
      <c r="BF24">
        <v>0.33900000000000002</v>
      </c>
      <c r="BG24">
        <v>0</v>
      </c>
      <c r="BH24">
        <v>0.216</v>
      </c>
      <c r="BI24">
        <v>6.5639799999999999</v>
      </c>
      <c r="BJ24">
        <v>6.7799800000000001</v>
      </c>
      <c r="BK24">
        <v>7.288E-2</v>
      </c>
      <c r="BL24">
        <v>0.25796999999999998</v>
      </c>
      <c r="BM24">
        <v>0.26752999999999999</v>
      </c>
      <c r="BN24">
        <v>0.31334000000000001</v>
      </c>
      <c r="BO24">
        <v>9.1039999999999996E-2</v>
      </c>
      <c r="BP24">
        <v>0.35008</v>
      </c>
      <c r="BQ24">
        <v>0.64961000000000002</v>
      </c>
      <c r="BR24">
        <v>0.76973000000000003</v>
      </c>
      <c r="BS24">
        <v>1.20818</v>
      </c>
      <c r="BT24">
        <v>1.34219</v>
      </c>
      <c r="BU24">
        <v>0.39332</v>
      </c>
      <c r="BV24">
        <v>0.17277999999999999</v>
      </c>
      <c r="BW24">
        <v>0.63529000000000002</v>
      </c>
      <c r="BX24">
        <v>0.54329000000000005</v>
      </c>
      <c r="BY24">
        <v>0.68042999999999998</v>
      </c>
      <c r="BZ24">
        <v>0.1787</v>
      </c>
      <c r="CA24">
        <v>0.84333000000000002</v>
      </c>
      <c r="CB24">
        <v>1.02535</v>
      </c>
      <c r="CC24">
        <v>0.54137999999999997</v>
      </c>
      <c r="CD24">
        <v>8.3225200000000008</v>
      </c>
      <c r="CE24">
        <v>0.92779</v>
      </c>
      <c r="CF24">
        <v>1.5090699999999999</v>
      </c>
      <c r="CG24">
        <v>2.6381199999999998</v>
      </c>
      <c r="CH24">
        <v>0.75949999999999995</v>
      </c>
      <c r="CI24">
        <v>0.66962999999999995</v>
      </c>
      <c r="CJ24">
        <v>0.61377000000000004</v>
      </c>
      <c r="CK24">
        <v>7.10799</v>
      </c>
      <c r="CL24">
        <v>108.7354</v>
      </c>
      <c r="CM24">
        <v>36.471400000000003</v>
      </c>
      <c r="CN24">
        <v>0</v>
      </c>
      <c r="CO24">
        <v>0</v>
      </c>
      <c r="CP24">
        <v>6.9000000000000006E-2</v>
      </c>
      <c r="CQ24">
        <v>5.8500000000000003E-2</v>
      </c>
      <c r="CR24">
        <v>0.20752000000000001</v>
      </c>
      <c r="CS24">
        <v>0.49764000000000003</v>
      </c>
      <c r="CT24">
        <v>0.04</v>
      </c>
      <c r="CU24">
        <v>4.0488799999999996</v>
      </c>
      <c r="CV24">
        <v>7.1999999999999995E-2</v>
      </c>
      <c r="CW24">
        <v>2.2350099999999999</v>
      </c>
      <c r="CX24">
        <v>7.5499999999999998E-2</v>
      </c>
      <c r="CY24">
        <v>3.4000000000000002E-2</v>
      </c>
      <c r="CZ24">
        <v>9.4999999999999998E-3</v>
      </c>
      <c r="DA24">
        <v>7.3545499999999997</v>
      </c>
      <c r="DB24">
        <v>0.112</v>
      </c>
      <c r="DC24">
        <v>0</v>
      </c>
      <c r="DD24">
        <v>0.78020999999999996</v>
      </c>
      <c r="DE24">
        <v>8.0000000000000002E-3</v>
      </c>
      <c r="DF24">
        <v>7.5164099999999996</v>
      </c>
      <c r="DG24">
        <v>0.30299999999999999</v>
      </c>
      <c r="DH24">
        <v>0.23400000000000001</v>
      </c>
      <c r="DI24">
        <v>0</v>
      </c>
      <c r="DJ24">
        <v>8.95411</v>
      </c>
      <c r="DK24">
        <v>0</v>
      </c>
      <c r="DL24">
        <v>0</v>
      </c>
      <c r="DM24">
        <v>4.0722100000000001</v>
      </c>
      <c r="DN24">
        <v>0.25844</v>
      </c>
      <c r="DO24">
        <v>0</v>
      </c>
      <c r="DP24">
        <v>0</v>
      </c>
      <c r="DQ24">
        <v>0</v>
      </c>
      <c r="DR24">
        <v>8.0000000000000002E-3</v>
      </c>
      <c r="DS24">
        <v>1.6E-2</v>
      </c>
      <c r="DT24">
        <v>1.6E-2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4.3621499999999997</v>
      </c>
      <c r="EA24">
        <v>0</v>
      </c>
      <c r="EB24">
        <v>0.1275</v>
      </c>
      <c r="EC24">
        <v>20.544650000000001</v>
      </c>
      <c r="ED24">
        <v>1.0963000000000001</v>
      </c>
      <c r="EE24">
        <v>50</v>
      </c>
      <c r="EF24">
        <v>1.7312099999999999</v>
      </c>
      <c r="EG24">
        <v>0.86531000000000002</v>
      </c>
      <c r="EH24">
        <v>2.1621000000000001</v>
      </c>
      <c r="EI24">
        <v>93.315399999999997</v>
      </c>
      <c r="EJ24">
        <v>0</v>
      </c>
      <c r="EK24">
        <v>0</v>
      </c>
      <c r="EL24">
        <v>0</v>
      </c>
      <c r="EM24" t="s">
        <v>242</v>
      </c>
      <c r="EN24" t="s">
        <v>242</v>
      </c>
      <c r="EO24" t="s">
        <v>242</v>
      </c>
      <c r="EP24" t="s">
        <v>242</v>
      </c>
      <c r="EQ24" t="s">
        <v>242</v>
      </c>
      <c r="ER24" t="s">
        <v>242</v>
      </c>
      <c r="ES24" t="s">
        <v>241</v>
      </c>
      <c r="ET24" t="s">
        <v>242</v>
      </c>
      <c r="EU24" t="s">
        <v>241</v>
      </c>
      <c r="EV24" t="s">
        <v>242</v>
      </c>
      <c r="EW24" t="s">
        <v>242</v>
      </c>
      <c r="EX24" t="s">
        <v>242</v>
      </c>
      <c r="EY24" t="s">
        <v>242</v>
      </c>
      <c r="EZ24" t="s">
        <v>242</v>
      </c>
      <c r="FA24" t="s">
        <v>242</v>
      </c>
      <c r="FB24" t="s">
        <v>242</v>
      </c>
      <c r="FC24" t="s">
        <v>242</v>
      </c>
      <c r="FD24" t="s">
        <v>242</v>
      </c>
      <c r="FE24" t="s">
        <v>242</v>
      </c>
      <c r="FF24" t="s">
        <v>241</v>
      </c>
      <c r="FG24" t="s">
        <v>241</v>
      </c>
      <c r="FH24" t="s">
        <v>241</v>
      </c>
      <c r="FI24" t="s">
        <v>241</v>
      </c>
      <c r="FJ24" t="s">
        <v>242</v>
      </c>
      <c r="FK24" t="s">
        <v>242</v>
      </c>
      <c r="FL24" t="s">
        <v>242</v>
      </c>
      <c r="FM24" t="s">
        <v>242</v>
      </c>
      <c r="FN24" t="s">
        <v>242</v>
      </c>
      <c r="FO24" t="s">
        <v>242</v>
      </c>
      <c r="FP24" t="s">
        <v>242</v>
      </c>
      <c r="FQ24" t="s">
        <v>242</v>
      </c>
      <c r="FR24" t="s">
        <v>242</v>
      </c>
      <c r="FS24" t="s">
        <v>242</v>
      </c>
      <c r="FT24" t="s">
        <v>242</v>
      </c>
      <c r="FU24" t="s">
        <v>242</v>
      </c>
      <c r="FV24" t="s">
        <v>242</v>
      </c>
      <c r="FW24" t="s">
        <v>242</v>
      </c>
      <c r="FX24" t="s">
        <v>242</v>
      </c>
      <c r="FY24" t="s">
        <v>242</v>
      </c>
      <c r="FZ24" t="s">
        <v>242</v>
      </c>
      <c r="GA24" t="s">
        <v>242</v>
      </c>
      <c r="GB24" t="s">
        <v>242</v>
      </c>
      <c r="GC24" t="s">
        <v>242</v>
      </c>
      <c r="GD24" t="s">
        <v>242</v>
      </c>
      <c r="GE24" t="s">
        <v>242</v>
      </c>
      <c r="GF24" t="s">
        <v>242</v>
      </c>
      <c r="GG24" t="s">
        <v>345</v>
      </c>
      <c r="GH24" t="s">
        <v>232</v>
      </c>
      <c r="GI24" t="s">
        <v>242</v>
      </c>
      <c r="GJ24" t="s">
        <v>242</v>
      </c>
      <c r="GK24" t="s">
        <v>242</v>
      </c>
      <c r="GL24">
        <v>0</v>
      </c>
      <c r="GM24">
        <v>0</v>
      </c>
      <c r="GN24">
        <v>0</v>
      </c>
      <c r="GR24" t="s">
        <v>242</v>
      </c>
      <c r="GS24" t="s">
        <v>242</v>
      </c>
      <c r="GT24" t="s">
        <v>242</v>
      </c>
      <c r="GU24" t="s">
        <v>242</v>
      </c>
      <c r="GV24" t="s">
        <v>242</v>
      </c>
      <c r="GW24" t="s">
        <v>242</v>
      </c>
      <c r="GX24" t="s">
        <v>242</v>
      </c>
      <c r="GY24" t="s">
        <v>242</v>
      </c>
      <c r="GZ24" t="s">
        <v>242</v>
      </c>
      <c r="HA24" t="s">
        <v>242</v>
      </c>
      <c r="HB24" t="s">
        <v>242</v>
      </c>
      <c r="HC24" t="s">
        <v>242</v>
      </c>
      <c r="HD24" t="s">
        <v>242</v>
      </c>
      <c r="HE24" t="s">
        <v>242</v>
      </c>
      <c r="HF24" t="s">
        <v>242</v>
      </c>
    </row>
    <row r="25" spans="1:214">
      <c r="A25">
        <v>3</v>
      </c>
      <c r="B25" t="s">
        <v>262</v>
      </c>
      <c r="F25">
        <v>778.37</v>
      </c>
      <c r="G25">
        <v>3256.7000800000001</v>
      </c>
      <c r="H25">
        <v>51.0304</v>
      </c>
      <c r="I25">
        <v>11.517849999999999</v>
      </c>
      <c r="J25">
        <v>40.666330000000002</v>
      </c>
      <c r="K25">
        <v>85.738500000000002</v>
      </c>
      <c r="L25">
        <v>2.8586499999999999</v>
      </c>
      <c r="M25">
        <v>1.3024</v>
      </c>
      <c r="N25">
        <v>0.30913000000000002</v>
      </c>
      <c r="O25">
        <v>1.67</v>
      </c>
      <c r="P25">
        <v>315.3775</v>
      </c>
      <c r="Q25">
        <v>289.05</v>
      </c>
      <c r="R25">
        <v>0.22588</v>
      </c>
      <c r="S25">
        <v>1.7385999999999999</v>
      </c>
      <c r="T25">
        <v>7.8685</v>
      </c>
      <c r="U25">
        <v>2.3672499999999999</v>
      </c>
      <c r="V25">
        <v>50.72</v>
      </c>
      <c r="W25">
        <v>0.18435000000000001</v>
      </c>
      <c r="X25">
        <v>0.2011</v>
      </c>
      <c r="Y25">
        <v>0.61314999999999997</v>
      </c>
      <c r="Z25">
        <v>2.9409999999999998</v>
      </c>
      <c r="AA25">
        <v>0.94264999999999999</v>
      </c>
      <c r="AB25">
        <v>0.19803000000000001</v>
      </c>
      <c r="AC25">
        <v>12.773</v>
      </c>
      <c r="AD25">
        <v>36.865000000000002</v>
      </c>
      <c r="AE25">
        <v>0.68600000000000005</v>
      </c>
      <c r="AF25">
        <v>0.45874999999999999</v>
      </c>
      <c r="AG25">
        <v>91.532499999999999</v>
      </c>
      <c r="AH25">
        <v>263.93</v>
      </c>
      <c r="AI25">
        <v>69.142499999999998</v>
      </c>
      <c r="AJ25">
        <v>51.102499999999999</v>
      </c>
      <c r="AK25">
        <v>191.91499999999999</v>
      </c>
      <c r="AL25">
        <v>111.96250000000001</v>
      </c>
      <c r="AM25">
        <v>147.43</v>
      </c>
      <c r="AN25">
        <v>2.1061999999999999</v>
      </c>
      <c r="AO25">
        <v>1.4112499999999999</v>
      </c>
      <c r="AP25">
        <v>0.33145000000000002</v>
      </c>
      <c r="AQ25">
        <v>1.2875799999999999</v>
      </c>
      <c r="AR25">
        <v>66.775000000000006</v>
      </c>
      <c r="AS25">
        <v>5.5795000000000003</v>
      </c>
      <c r="AT25">
        <v>0</v>
      </c>
      <c r="AU25">
        <v>0</v>
      </c>
      <c r="AV25">
        <v>0</v>
      </c>
      <c r="AW25">
        <v>0</v>
      </c>
      <c r="AX25">
        <v>2.4237199999999999</v>
      </c>
      <c r="AY25">
        <v>2.07823</v>
      </c>
      <c r="AZ25">
        <v>0</v>
      </c>
      <c r="BA25">
        <v>4.4976500000000001</v>
      </c>
      <c r="BB25">
        <v>31.15652</v>
      </c>
      <c r="BC25">
        <v>0</v>
      </c>
      <c r="BD25">
        <v>0.47599999999999998</v>
      </c>
      <c r="BE25">
        <v>31.632529999999999</v>
      </c>
      <c r="BF25">
        <v>0.17199999999999999</v>
      </c>
      <c r="BG25">
        <v>0.19689999999999999</v>
      </c>
      <c r="BH25">
        <v>0</v>
      </c>
      <c r="BI25">
        <v>29.297799999999999</v>
      </c>
      <c r="BJ25">
        <v>29.297799999999999</v>
      </c>
      <c r="BK25">
        <v>0.90127999999999997</v>
      </c>
      <c r="BL25">
        <v>1.0963799999999999</v>
      </c>
      <c r="BM25">
        <v>0.37719999999999998</v>
      </c>
      <c r="BN25">
        <v>0.57809999999999995</v>
      </c>
      <c r="BO25">
        <v>0.18425</v>
      </c>
      <c r="BP25">
        <v>1.01728</v>
      </c>
      <c r="BQ25">
        <v>2.1156299999999999</v>
      </c>
      <c r="BR25">
        <v>0.57023000000000001</v>
      </c>
      <c r="BS25">
        <v>0.87238000000000004</v>
      </c>
      <c r="BT25">
        <v>0.44818000000000002</v>
      </c>
      <c r="BU25">
        <v>0.23413</v>
      </c>
      <c r="BV25">
        <v>0.23812</v>
      </c>
      <c r="BW25">
        <v>0.57867999999999997</v>
      </c>
      <c r="BX25">
        <v>0.37492999999999999</v>
      </c>
      <c r="BY25">
        <v>0.42762</v>
      </c>
      <c r="BZ25">
        <v>0.14097999999999999</v>
      </c>
      <c r="CA25">
        <v>0.68798000000000004</v>
      </c>
      <c r="CB25">
        <v>0.73653000000000002</v>
      </c>
      <c r="CC25">
        <v>0.24107000000000001</v>
      </c>
      <c r="CD25">
        <v>5.54453</v>
      </c>
      <c r="CE25">
        <v>0.50568000000000002</v>
      </c>
      <c r="CF25">
        <v>0.81003000000000003</v>
      </c>
      <c r="CG25">
        <v>2.629</v>
      </c>
      <c r="CH25">
        <v>0.42354999999999998</v>
      </c>
      <c r="CI25">
        <v>0.86780000000000002</v>
      </c>
      <c r="CJ25">
        <v>0.69137999999999999</v>
      </c>
      <c r="CK25">
        <v>5.9227800000000004</v>
      </c>
      <c r="CL25">
        <v>34.152500000000003</v>
      </c>
      <c r="CM25">
        <v>11.56</v>
      </c>
      <c r="CN25">
        <v>1.2E-2</v>
      </c>
      <c r="CO25">
        <v>8.0000000000000002E-3</v>
      </c>
      <c r="CP25">
        <v>3.0599999999999999E-2</v>
      </c>
      <c r="CQ25">
        <v>3.805E-2</v>
      </c>
      <c r="CR25">
        <v>0.27875</v>
      </c>
      <c r="CS25">
        <v>0.76363000000000003</v>
      </c>
      <c r="CT25">
        <v>4.0000000000000001E-3</v>
      </c>
      <c r="CU25">
        <v>5.5949999999999998</v>
      </c>
      <c r="CV25">
        <v>3.0000000000000001E-3</v>
      </c>
      <c r="CW25">
        <v>2.2462800000000001</v>
      </c>
      <c r="CX25">
        <v>0.27910000000000001</v>
      </c>
      <c r="CY25">
        <v>0</v>
      </c>
      <c r="CZ25">
        <v>0</v>
      </c>
      <c r="DA25">
        <v>9.2571499999999993</v>
      </c>
      <c r="DB25">
        <v>5.0000000000000001E-3</v>
      </c>
      <c r="DC25">
        <v>2E-3</v>
      </c>
      <c r="DD25">
        <v>1.08585</v>
      </c>
      <c r="DE25">
        <v>3.0000000000000001E-3</v>
      </c>
      <c r="DF25">
        <v>17.764230000000001</v>
      </c>
      <c r="DG25">
        <v>1.34815</v>
      </c>
      <c r="DH25">
        <v>1.2047000000000001</v>
      </c>
      <c r="DI25">
        <v>0</v>
      </c>
      <c r="DJ25">
        <v>21.40953</v>
      </c>
      <c r="DK25">
        <v>0</v>
      </c>
      <c r="DL25">
        <v>0</v>
      </c>
      <c r="DM25">
        <v>7.3952799999999996</v>
      </c>
      <c r="DN25">
        <v>0.85177999999999998</v>
      </c>
      <c r="DO25">
        <v>0</v>
      </c>
      <c r="DP25">
        <v>0</v>
      </c>
      <c r="DQ25">
        <v>0</v>
      </c>
      <c r="DR25">
        <v>0</v>
      </c>
      <c r="DS25">
        <v>3.4000000000000002E-2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4.0800000000000003E-2</v>
      </c>
      <c r="DZ25">
        <v>8.3231000000000002</v>
      </c>
      <c r="EA25">
        <v>0.02</v>
      </c>
      <c r="EB25">
        <v>6.8650000000000003E-2</v>
      </c>
      <c r="EC25">
        <v>38.900500000000001</v>
      </c>
      <c r="ED25">
        <v>2.4311799999999999</v>
      </c>
      <c r="EE25">
        <v>143.83000000000001</v>
      </c>
      <c r="EF25">
        <v>2.0838000000000001</v>
      </c>
      <c r="EG25">
        <v>7.1448799999999997</v>
      </c>
      <c r="EH25">
        <v>0.82025000000000003</v>
      </c>
      <c r="EI25">
        <v>57.5625</v>
      </c>
      <c r="EJ25">
        <v>0</v>
      </c>
      <c r="EK25">
        <v>0</v>
      </c>
      <c r="EL25">
        <v>0</v>
      </c>
      <c r="EM25" t="s">
        <v>241</v>
      </c>
      <c r="EO25" t="s">
        <v>241</v>
      </c>
      <c r="ES25" t="s">
        <v>241</v>
      </c>
      <c r="ET25" t="s">
        <v>241</v>
      </c>
      <c r="EX25" t="s">
        <v>241</v>
      </c>
      <c r="FA25" t="s">
        <v>242</v>
      </c>
      <c r="FF25" t="s">
        <v>241</v>
      </c>
      <c r="FG25" t="s">
        <v>241</v>
      </c>
      <c r="FJ25" t="s">
        <v>241</v>
      </c>
      <c r="FM25" t="s">
        <v>241</v>
      </c>
      <c r="GA25" t="s">
        <v>242</v>
      </c>
      <c r="GE25" t="s">
        <v>242</v>
      </c>
      <c r="GF25" t="s">
        <v>242</v>
      </c>
      <c r="GG25" t="s">
        <v>385</v>
      </c>
      <c r="GH25" t="s">
        <v>386</v>
      </c>
      <c r="GI25" t="s">
        <v>242</v>
      </c>
      <c r="GJ25" t="s">
        <v>242</v>
      </c>
      <c r="GK25" t="s">
        <v>242</v>
      </c>
      <c r="GL25">
        <v>0</v>
      </c>
      <c r="GM25">
        <v>0</v>
      </c>
      <c r="GN25">
        <v>0</v>
      </c>
    </row>
    <row r="26" spans="1:214">
      <c r="A26">
        <v>4</v>
      </c>
      <c r="B26" t="s">
        <v>387</v>
      </c>
      <c r="D26" t="s">
        <v>241</v>
      </c>
      <c r="E26" t="s">
        <v>231</v>
      </c>
      <c r="F26">
        <v>778.37</v>
      </c>
      <c r="G26">
        <v>3256.7000800000001</v>
      </c>
      <c r="H26">
        <v>51.0304</v>
      </c>
      <c r="I26">
        <v>11.517849999999999</v>
      </c>
      <c r="J26">
        <v>40.666330000000002</v>
      </c>
      <c r="K26">
        <v>85.738500000000002</v>
      </c>
      <c r="L26">
        <v>2.8586499999999999</v>
      </c>
      <c r="M26">
        <v>1.3024</v>
      </c>
      <c r="N26">
        <v>0.30913000000000002</v>
      </c>
      <c r="O26">
        <v>1.67</v>
      </c>
      <c r="P26">
        <v>315.3775</v>
      </c>
      <c r="Q26">
        <v>289.05</v>
      </c>
      <c r="R26">
        <v>0.22588</v>
      </c>
      <c r="S26">
        <v>1.7385999999999999</v>
      </c>
      <c r="T26">
        <v>7.8685</v>
      </c>
      <c r="U26">
        <v>2.3672499999999999</v>
      </c>
      <c r="V26">
        <v>50.72</v>
      </c>
      <c r="W26">
        <v>0.18435000000000001</v>
      </c>
      <c r="X26">
        <v>0.2011</v>
      </c>
      <c r="Y26">
        <v>0.61314999999999997</v>
      </c>
      <c r="Z26">
        <v>2.9409999999999998</v>
      </c>
      <c r="AA26">
        <v>0.94264999999999999</v>
      </c>
      <c r="AB26">
        <v>0.19803000000000001</v>
      </c>
      <c r="AC26">
        <v>12.773</v>
      </c>
      <c r="AD26">
        <v>36.865000000000002</v>
      </c>
      <c r="AE26">
        <v>0.68600000000000005</v>
      </c>
      <c r="AF26">
        <v>0.45874999999999999</v>
      </c>
      <c r="AG26">
        <v>91.532499999999999</v>
      </c>
      <c r="AH26">
        <v>263.93</v>
      </c>
      <c r="AI26">
        <v>69.142499999999998</v>
      </c>
      <c r="AJ26">
        <v>51.102499999999999</v>
      </c>
      <c r="AK26">
        <v>191.91499999999999</v>
      </c>
      <c r="AL26">
        <v>111.96250000000001</v>
      </c>
      <c r="AM26">
        <v>147.43</v>
      </c>
      <c r="AN26">
        <v>2.1061999999999999</v>
      </c>
      <c r="AO26">
        <v>1.4112499999999999</v>
      </c>
      <c r="AP26">
        <v>0.33145000000000002</v>
      </c>
      <c r="AQ26">
        <v>1.2875799999999999</v>
      </c>
      <c r="AR26">
        <v>66.775000000000006</v>
      </c>
      <c r="AS26">
        <v>5.5795000000000003</v>
      </c>
      <c r="AT26">
        <v>0</v>
      </c>
      <c r="AU26">
        <v>0</v>
      </c>
      <c r="AV26">
        <v>0</v>
      </c>
      <c r="AW26">
        <v>0</v>
      </c>
      <c r="AX26">
        <v>2.4237199999999999</v>
      </c>
      <c r="AY26">
        <v>2.07823</v>
      </c>
      <c r="AZ26">
        <v>0</v>
      </c>
      <c r="BA26">
        <v>4.4976500000000001</v>
      </c>
      <c r="BB26">
        <v>31.15652</v>
      </c>
      <c r="BC26">
        <v>0</v>
      </c>
      <c r="BD26">
        <v>0.47599999999999998</v>
      </c>
      <c r="BE26">
        <v>31.632529999999999</v>
      </c>
      <c r="BF26">
        <v>0.17199999999999999</v>
      </c>
      <c r="BG26">
        <v>0.19689999999999999</v>
      </c>
      <c r="BH26">
        <v>0</v>
      </c>
      <c r="BI26">
        <v>29.297799999999999</v>
      </c>
      <c r="BJ26">
        <v>29.297799999999999</v>
      </c>
      <c r="BK26">
        <v>0.90127999999999997</v>
      </c>
      <c r="BL26">
        <v>1.0963799999999999</v>
      </c>
      <c r="BM26">
        <v>0.37719999999999998</v>
      </c>
      <c r="BN26">
        <v>0.57809999999999995</v>
      </c>
      <c r="BO26">
        <v>0.18425</v>
      </c>
      <c r="BP26">
        <v>1.01728</v>
      </c>
      <c r="BQ26">
        <v>2.1156299999999999</v>
      </c>
      <c r="BR26">
        <v>0.57023000000000001</v>
      </c>
      <c r="BS26">
        <v>0.87238000000000004</v>
      </c>
      <c r="BT26">
        <v>0.44818000000000002</v>
      </c>
      <c r="BU26">
        <v>0.23413</v>
      </c>
      <c r="BV26">
        <v>0.23812</v>
      </c>
      <c r="BW26">
        <v>0.57867999999999997</v>
      </c>
      <c r="BX26">
        <v>0.37492999999999999</v>
      </c>
      <c r="BY26">
        <v>0.42762</v>
      </c>
      <c r="BZ26">
        <v>0.14097999999999999</v>
      </c>
      <c r="CA26">
        <v>0.68798000000000004</v>
      </c>
      <c r="CB26">
        <v>0.73653000000000002</v>
      </c>
      <c r="CC26">
        <v>0.24107000000000001</v>
      </c>
      <c r="CD26">
        <v>5.54453</v>
      </c>
      <c r="CE26">
        <v>0.50568000000000002</v>
      </c>
      <c r="CF26">
        <v>0.81003000000000003</v>
      </c>
      <c r="CG26">
        <v>2.629</v>
      </c>
      <c r="CH26">
        <v>0.42354999999999998</v>
      </c>
      <c r="CI26">
        <v>0.86780000000000002</v>
      </c>
      <c r="CJ26">
        <v>0.69137999999999999</v>
      </c>
      <c r="CK26">
        <v>5.9227800000000004</v>
      </c>
      <c r="CL26">
        <v>34.152500000000003</v>
      </c>
      <c r="CM26">
        <v>11.56</v>
      </c>
      <c r="CN26">
        <v>1.2E-2</v>
      </c>
      <c r="CO26">
        <v>8.0000000000000002E-3</v>
      </c>
      <c r="CP26">
        <v>3.0599999999999999E-2</v>
      </c>
      <c r="CQ26">
        <v>3.805E-2</v>
      </c>
      <c r="CR26">
        <v>0.27875</v>
      </c>
      <c r="CS26">
        <v>0.76363000000000003</v>
      </c>
      <c r="CT26">
        <v>4.0000000000000001E-3</v>
      </c>
      <c r="CU26">
        <v>5.5949999999999998</v>
      </c>
      <c r="CV26">
        <v>3.0000000000000001E-3</v>
      </c>
      <c r="CW26">
        <v>2.2462800000000001</v>
      </c>
      <c r="CX26">
        <v>0.27910000000000001</v>
      </c>
      <c r="CY26">
        <v>0</v>
      </c>
      <c r="CZ26">
        <v>0</v>
      </c>
      <c r="DA26">
        <v>9.2571499999999993</v>
      </c>
      <c r="DB26">
        <v>5.0000000000000001E-3</v>
      </c>
      <c r="DC26">
        <v>2E-3</v>
      </c>
      <c r="DD26">
        <v>1.08585</v>
      </c>
      <c r="DE26">
        <v>3.0000000000000001E-3</v>
      </c>
      <c r="DF26">
        <v>17.764230000000001</v>
      </c>
      <c r="DG26">
        <v>1.34815</v>
      </c>
      <c r="DH26">
        <v>1.2047000000000001</v>
      </c>
      <c r="DI26">
        <v>0</v>
      </c>
      <c r="DJ26">
        <v>21.40953</v>
      </c>
      <c r="DK26">
        <v>0</v>
      </c>
      <c r="DL26">
        <v>0</v>
      </c>
      <c r="DM26">
        <v>7.3952799999999996</v>
      </c>
      <c r="DN26">
        <v>0.85177999999999998</v>
      </c>
      <c r="DO26">
        <v>0</v>
      </c>
      <c r="DP26">
        <v>0</v>
      </c>
      <c r="DQ26">
        <v>0</v>
      </c>
      <c r="DR26">
        <v>0</v>
      </c>
      <c r="DS26">
        <v>3.4000000000000002E-2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4.0800000000000003E-2</v>
      </c>
      <c r="DZ26">
        <v>8.3231000000000002</v>
      </c>
      <c r="EA26">
        <v>0.02</v>
      </c>
      <c r="EB26">
        <v>6.8650000000000003E-2</v>
      </c>
      <c r="EC26">
        <v>38.900500000000001</v>
      </c>
      <c r="ED26">
        <v>2.4311799999999999</v>
      </c>
      <c r="EE26">
        <v>143.83000000000001</v>
      </c>
      <c r="EF26">
        <v>2.0838000000000001</v>
      </c>
      <c r="EG26">
        <v>7.1448799999999997</v>
      </c>
      <c r="EH26">
        <v>0.82025000000000003</v>
      </c>
      <c r="EI26">
        <v>57.5625</v>
      </c>
      <c r="EJ26">
        <v>0</v>
      </c>
      <c r="EK26">
        <v>0</v>
      </c>
      <c r="EL26">
        <v>0</v>
      </c>
      <c r="EM26" t="s">
        <v>241</v>
      </c>
      <c r="EN26" t="s">
        <v>242</v>
      </c>
      <c r="EO26" t="s">
        <v>241</v>
      </c>
      <c r="EP26" t="s">
        <v>242</v>
      </c>
      <c r="EQ26" t="s">
        <v>242</v>
      </c>
      <c r="ER26" t="s">
        <v>242</v>
      </c>
      <c r="ES26" t="s">
        <v>241</v>
      </c>
      <c r="ET26" t="s">
        <v>241</v>
      </c>
      <c r="EU26" t="s">
        <v>242</v>
      </c>
      <c r="EV26" t="s">
        <v>242</v>
      </c>
      <c r="EW26" t="s">
        <v>242</v>
      </c>
      <c r="EX26" t="s">
        <v>241</v>
      </c>
      <c r="EY26" t="s">
        <v>242</v>
      </c>
      <c r="EZ26" t="s">
        <v>242</v>
      </c>
      <c r="FA26" t="s">
        <v>242</v>
      </c>
      <c r="FB26" t="s">
        <v>242</v>
      </c>
      <c r="FC26" t="s">
        <v>242</v>
      </c>
      <c r="FD26" t="s">
        <v>242</v>
      </c>
      <c r="FE26" t="s">
        <v>242</v>
      </c>
      <c r="FF26" t="s">
        <v>241</v>
      </c>
      <c r="FG26" t="s">
        <v>241</v>
      </c>
      <c r="FH26" t="s">
        <v>242</v>
      </c>
      <c r="FI26" t="s">
        <v>242</v>
      </c>
      <c r="FJ26" t="s">
        <v>241</v>
      </c>
      <c r="FK26" t="s">
        <v>242</v>
      </c>
      <c r="FL26" t="s">
        <v>242</v>
      </c>
      <c r="FM26" t="s">
        <v>241</v>
      </c>
      <c r="FN26" t="s">
        <v>242</v>
      </c>
      <c r="FO26" t="s">
        <v>242</v>
      </c>
      <c r="FP26" t="s">
        <v>242</v>
      </c>
      <c r="FQ26" t="s">
        <v>242</v>
      </c>
      <c r="FR26" t="s">
        <v>242</v>
      </c>
      <c r="FS26" t="s">
        <v>242</v>
      </c>
      <c r="FT26" t="s">
        <v>242</v>
      </c>
      <c r="FU26" t="s">
        <v>242</v>
      </c>
      <c r="FV26" t="s">
        <v>242</v>
      </c>
      <c r="FW26" t="s">
        <v>242</v>
      </c>
      <c r="FX26" t="s">
        <v>242</v>
      </c>
      <c r="FY26" t="s">
        <v>242</v>
      </c>
      <c r="FZ26" t="s">
        <v>242</v>
      </c>
      <c r="GA26" t="s">
        <v>242</v>
      </c>
      <c r="GB26" t="s">
        <v>242</v>
      </c>
      <c r="GC26" t="s">
        <v>242</v>
      </c>
      <c r="GD26" t="s">
        <v>242</v>
      </c>
      <c r="GE26" t="s">
        <v>242</v>
      </c>
      <c r="GF26" t="s">
        <v>242</v>
      </c>
      <c r="GG26" t="s">
        <v>385</v>
      </c>
      <c r="GH26" t="s">
        <v>386</v>
      </c>
      <c r="GI26" t="s">
        <v>242</v>
      </c>
      <c r="GJ26" t="s">
        <v>242</v>
      </c>
      <c r="GK26" t="s">
        <v>242</v>
      </c>
      <c r="GL26">
        <v>0</v>
      </c>
      <c r="GM26">
        <v>0</v>
      </c>
      <c r="GN26">
        <v>0</v>
      </c>
      <c r="GR26" t="s">
        <v>242</v>
      </c>
      <c r="GS26" t="s">
        <v>242</v>
      </c>
      <c r="GT26" t="s">
        <v>242</v>
      </c>
      <c r="GU26" t="s">
        <v>242</v>
      </c>
      <c r="GV26" t="s">
        <v>242</v>
      </c>
      <c r="GW26" t="s">
        <v>242</v>
      </c>
      <c r="GX26" t="s">
        <v>242</v>
      </c>
      <c r="GY26" t="s">
        <v>242</v>
      </c>
      <c r="GZ26" t="s">
        <v>242</v>
      </c>
      <c r="HA26" t="s">
        <v>242</v>
      </c>
      <c r="HB26" t="s">
        <v>242</v>
      </c>
      <c r="HC26" t="s">
        <v>242</v>
      </c>
      <c r="HD26" t="s">
        <v>242</v>
      </c>
      <c r="HE26" t="s">
        <v>242</v>
      </c>
      <c r="HF26" t="s">
        <v>242</v>
      </c>
    </row>
    <row r="27" spans="1:214">
      <c r="A27">
        <v>2</v>
      </c>
      <c r="B27" t="s">
        <v>236</v>
      </c>
    </row>
    <row r="28" spans="1:214">
      <c r="A28">
        <v>3</v>
      </c>
      <c r="B28" t="s">
        <v>263</v>
      </c>
      <c r="F28">
        <v>138.02000000000001</v>
      </c>
      <c r="G28">
        <v>577.47568000000001</v>
      </c>
      <c r="H28">
        <v>21.6828</v>
      </c>
      <c r="I28">
        <v>2.7844000000000002</v>
      </c>
      <c r="J28">
        <v>10.6134</v>
      </c>
      <c r="K28">
        <v>7.3170000000000002</v>
      </c>
      <c r="L28">
        <v>0.53680000000000005</v>
      </c>
      <c r="M28">
        <v>0.2596</v>
      </c>
      <c r="N28">
        <v>0</v>
      </c>
      <c r="O28">
        <v>0</v>
      </c>
      <c r="P28">
        <v>118.4</v>
      </c>
      <c r="Q28">
        <v>112.26</v>
      </c>
      <c r="R28">
        <v>6.1800000000000001E-2</v>
      </c>
      <c r="S28">
        <v>0.56899999999999995</v>
      </c>
      <c r="T28">
        <v>1.0398000000000001</v>
      </c>
      <c r="U28">
        <v>0.42</v>
      </c>
      <c r="V28">
        <v>15.24</v>
      </c>
      <c r="W28">
        <v>2.6599999999999999E-2</v>
      </c>
      <c r="X28">
        <v>7.0400000000000004E-2</v>
      </c>
      <c r="Y28">
        <v>0.12859999999999999</v>
      </c>
      <c r="Z28">
        <v>0.67900000000000005</v>
      </c>
      <c r="AA28">
        <v>0.2636</v>
      </c>
      <c r="AB28">
        <v>2.52E-2</v>
      </c>
      <c r="AC28">
        <v>3.17</v>
      </c>
      <c r="AD28">
        <v>10.24</v>
      </c>
      <c r="AE28">
        <v>0.27</v>
      </c>
      <c r="AF28">
        <v>0.192</v>
      </c>
      <c r="AG28">
        <v>24.72</v>
      </c>
      <c r="AH28">
        <v>45.28</v>
      </c>
      <c r="AI28">
        <v>22.76</v>
      </c>
      <c r="AJ28">
        <v>6.16</v>
      </c>
      <c r="AK28">
        <v>41.36</v>
      </c>
      <c r="AL28">
        <v>32.880000000000003</v>
      </c>
      <c r="AM28">
        <v>41.18</v>
      </c>
      <c r="AN28">
        <v>0.30359999999999998</v>
      </c>
      <c r="AO28">
        <v>0.45079999999999998</v>
      </c>
      <c r="AP28">
        <v>3.1399999999999997E-2</v>
      </c>
      <c r="AQ28">
        <v>5.1400000000000001E-2</v>
      </c>
      <c r="AR28">
        <v>18.12</v>
      </c>
      <c r="AS28">
        <v>2.8780000000000001</v>
      </c>
      <c r="AT28">
        <v>0</v>
      </c>
      <c r="AU28">
        <v>0</v>
      </c>
      <c r="AV28">
        <v>0</v>
      </c>
      <c r="AW28">
        <v>0</v>
      </c>
      <c r="AX28">
        <v>7.5600000000000001E-2</v>
      </c>
      <c r="AY28">
        <v>5.5999999999999999E-3</v>
      </c>
      <c r="AZ28">
        <v>0</v>
      </c>
      <c r="BA28">
        <v>8.1199999999999994E-2</v>
      </c>
      <c r="BB28">
        <v>5.3600000000000002E-2</v>
      </c>
      <c r="BC28">
        <v>0</v>
      </c>
      <c r="BD28">
        <v>0.64</v>
      </c>
      <c r="BE28">
        <v>0.69359999999999999</v>
      </c>
      <c r="BF28">
        <v>3.2800000000000003E-2</v>
      </c>
      <c r="BG28">
        <v>0</v>
      </c>
      <c r="BH28">
        <v>0</v>
      </c>
      <c r="BI28">
        <v>5.5</v>
      </c>
      <c r="BJ28">
        <v>5.5</v>
      </c>
      <c r="BK28">
        <v>0.22800000000000001</v>
      </c>
      <c r="BL28">
        <v>0.17119999999999999</v>
      </c>
      <c r="BM28">
        <v>0.04</v>
      </c>
      <c r="BN28">
        <v>0.1024</v>
      </c>
      <c r="BO28">
        <v>2.8799999999999999E-2</v>
      </c>
      <c r="BP28">
        <v>0.1424</v>
      </c>
      <c r="BQ28">
        <v>0.42720000000000002</v>
      </c>
      <c r="BR28">
        <v>0.1376</v>
      </c>
      <c r="BS28">
        <v>0.2102</v>
      </c>
      <c r="BT28">
        <v>0.1338</v>
      </c>
      <c r="BU28">
        <v>6.3399999999999998E-2</v>
      </c>
      <c r="BV28">
        <v>4.8800000000000003E-2</v>
      </c>
      <c r="BW28">
        <v>0.13400000000000001</v>
      </c>
      <c r="BX28">
        <v>9.7799999999999998E-2</v>
      </c>
      <c r="BY28">
        <v>0.10780000000000001</v>
      </c>
      <c r="BZ28">
        <v>3.2800000000000003E-2</v>
      </c>
      <c r="CA28">
        <v>0.16839999999999999</v>
      </c>
      <c r="CB28">
        <v>0.13200000000000001</v>
      </c>
      <c r="CC28">
        <v>5.5399999999999998E-2</v>
      </c>
      <c r="CD28">
        <v>1.3206</v>
      </c>
      <c r="CE28">
        <v>0.11559999999999999</v>
      </c>
      <c r="CF28">
        <v>0.19520000000000001</v>
      </c>
      <c r="CG28">
        <v>0.50839999999999996</v>
      </c>
      <c r="CH28">
        <v>8.4599999999999995E-2</v>
      </c>
      <c r="CI28">
        <v>0.1852</v>
      </c>
      <c r="CJ28">
        <v>0.15840000000000001</v>
      </c>
      <c r="CK28">
        <v>1.2472000000000001</v>
      </c>
      <c r="CL28">
        <v>6.9</v>
      </c>
      <c r="CM28">
        <v>2.36</v>
      </c>
      <c r="CN28">
        <v>0.20599999999999999</v>
      </c>
      <c r="CO28">
        <v>0.13</v>
      </c>
      <c r="CP28">
        <v>0.12720000000000001</v>
      </c>
      <c r="CQ28">
        <v>0.1948</v>
      </c>
      <c r="CR28">
        <v>0.3412</v>
      </c>
      <c r="CS28">
        <v>0.78300000000000003</v>
      </c>
      <c r="CT28">
        <v>6.8000000000000005E-2</v>
      </c>
      <c r="CU28">
        <v>2.3597999999999999</v>
      </c>
      <c r="CV28">
        <v>5.1999999999999998E-2</v>
      </c>
      <c r="CW28">
        <v>0.94340000000000002</v>
      </c>
      <c r="CX28">
        <v>7.9799999999999996E-2</v>
      </c>
      <c r="CY28">
        <v>0</v>
      </c>
      <c r="CZ28">
        <v>0</v>
      </c>
      <c r="DA28">
        <v>5.282</v>
      </c>
      <c r="DB28">
        <v>0.08</v>
      </c>
      <c r="DC28">
        <v>0.04</v>
      </c>
      <c r="DD28">
        <v>0.34320000000000001</v>
      </c>
      <c r="DE28">
        <v>5.6000000000000001E-2</v>
      </c>
      <c r="DF28">
        <v>2.5495999999999999</v>
      </c>
      <c r="DG28">
        <v>0.1956</v>
      </c>
      <c r="DH28">
        <v>0.1832</v>
      </c>
      <c r="DI28">
        <v>0</v>
      </c>
      <c r="DJ28">
        <v>3.4474</v>
      </c>
      <c r="DK28">
        <v>0</v>
      </c>
      <c r="DL28">
        <v>0</v>
      </c>
      <c r="DM28">
        <v>0.39939999999999998</v>
      </c>
      <c r="DN28">
        <v>0.1724</v>
      </c>
      <c r="DO28">
        <v>0</v>
      </c>
      <c r="DP28">
        <v>0</v>
      </c>
      <c r="DQ28">
        <v>0</v>
      </c>
      <c r="DR28">
        <v>0</v>
      </c>
      <c r="DS28">
        <v>0.01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1.2E-2</v>
      </c>
      <c r="DZ28">
        <v>0.5958</v>
      </c>
      <c r="EA28">
        <v>0.33600000000000002</v>
      </c>
      <c r="EB28">
        <v>0.32200000000000001</v>
      </c>
      <c r="EC28">
        <v>8.6639999999999997</v>
      </c>
      <c r="ED28">
        <v>0.6784</v>
      </c>
      <c r="EE28">
        <v>60.68</v>
      </c>
      <c r="EF28">
        <v>0.311</v>
      </c>
      <c r="EG28">
        <v>0.60975000000000001</v>
      </c>
      <c r="EH28">
        <v>5.5399999999999998E-2</v>
      </c>
      <c r="EI28">
        <v>13</v>
      </c>
      <c r="EJ28">
        <v>0</v>
      </c>
      <c r="EK28">
        <v>0</v>
      </c>
      <c r="EL28">
        <v>0</v>
      </c>
      <c r="EM28" t="s">
        <v>241</v>
      </c>
      <c r="EO28" t="s">
        <v>241</v>
      </c>
      <c r="ES28" t="s">
        <v>241</v>
      </c>
      <c r="FA28" t="s">
        <v>242</v>
      </c>
      <c r="FF28" t="s">
        <v>241</v>
      </c>
      <c r="FG28" t="s">
        <v>241</v>
      </c>
      <c r="FH28" t="s">
        <v>241</v>
      </c>
      <c r="FI28" t="s">
        <v>241</v>
      </c>
      <c r="GA28" t="s">
        <v>242</v>
      </c>
      <c r="GE28" t="s">
        <v>242</v>
      </c>
      <c r="GF28" t="s">
        <v>242</v>
      </c>
      <c r="GG28" t="s">
        <v>234</v>
      </c>
      <c r="GH28" t="s">
        <v>232</v>
      </c>
      <c r="GI28" t="s">
        <v>242</v>
      </c>
      <c r="GJ28" t="s">
        <v>242</v>
      </c>
      <c r="GK28" t="s">
        <v>242</v>
      </c>
      <c r="GL28">
        <v>0</v>
      </c>
      <c r="GM28">
        <v>0</v>
      </c>
      <c r="GN28">
        <v>0</v>
      </c>
    </row>
    <row r="29" spans="1:214">
      <c r="A29">
        <v>4</v>
      </c>
      <c r="B29" t="s">
        <v>375</v>
      </c>
      <c r="D29" t="s">
        <v>241</v>
      </c>
      <c r="E29" t="s">
        <v>231</v>
      </c>
      <c r="F29">
        <v>138.02000000000001</v>
      </c>
      <c r="G29">
        <v>577.47568000000001</v>
      </c>
      <c r="H29">
        <v>21.6828</v>
      </c>
      <c r="I29">
        <v>2.7844000000000002</v>
      </c>
      <c r="J29">
        <v>10.6134</v>
      </c>
      <c r="K29">
        <v>7.3170000000000002</v>
      </c>
      <c r="L29">
        <v>0.53680000000000005</v>
      </c>
      <c r="M29">
        <v>0.2596</v>
      </c>
      <c r="N29">
        <v>0</v>
      </c>
      <c r="O29">
        <v>0</v>
      </c>
      <c r="P29">
        <v>118.4</v>
      </c>
      <c r="Q29">
        <v>112.26</v>
      </c>
      <c r="R29">
        <v>6.1800000000000001E-2</v>
      </c>
      <c r="S29">
        <v>0.56899999999999995</v>
      </c>
      <c r="T29">
        <v>1.0398000000000001</v>
      </c>
      <c r="U29">
        <v>0.42</v>
      </c>
      <c r="V29">
        <v>15.24</v>
      </c>
      <c r="W29">
        <v>2.6599999999999999E-2</v>
      </c>
      <c r="X29">
        <v>7.0400000000000004E-2</v>
      </c>
      <c r="Y29">
        <v>0.12859999999999999</v>
      </c>
      <c r="Z29">
        <v>0.67900000000000005</v>
      </c>
      <c r="AA29">
        <v>0.2636</v>
      </c>
      <c r="AB29">
        <v>2.52E-2</v>
      </c>
      <c r="AC29">
        <v>3.17</v>
      </c>
      <c r="AD29">
        <v>10.24</v>
      </c>
      <c r="AE29">
        <v>0.27</v>
      </c>
      <c r="AF29">
        <v>0.192</v>
      </c>
      <c r="AG29">
        <v>24.72</v>
      </c>
      <c r="AH29">
        <v>45.28</v>
      </c>
      <c r="AI29">
        <v>22.76</v>
      </c>
      <c r="AJ29">
        <v>6.16</v>
      </c>
      <c r="AK29">
        <v>41.36</v>
      </c>
      <c r="AL29">
        <v>32.880000000000003</v>
      </c>
      <c r="AM29">
        <v>41.18</v>
      </c>
      <c r="AN29">
        <v>0.30359999999999998</v>
      </c>
      <c r="AO29">
        <v>0.45079999999999998</v>
      </c>
      <c r="AP29">
        <v>3.1399999999999997E-2</v>
      </c>
      <c r="AQ29">
        <v>5.1400000000000001E-2</v>
      </c>
      <c r="AR29">
        <v>18.12</v>
      </c>
      <c r="AS29">
        <v>2.8780000000000001</v>
      </c>
      <c r="AT29">
        <v>0</v>
      </c>
      <c r="AU29">
        <v>0</v>
      </c>
      <c r="AV29">
        <v>0</v>
      </c>
      <c r="AW29">
        <v>0</v>
      </c>
      <c r="AX29">
        <v>7.5600000000000001E-2</v>
      </c>
      <c r="AY29">
        <v>5.5999999999999999E-3</v>
      </c>
      <c r="AZ29">
        <v>0</v>
      </c>
      <c r="BA29">
        <v>8.1199999999999994E-2</v>
      </c>
      <c r="BB29">
        <v>5.3600000000000002E-2</v>
      </c>
      <c r="BC29">
        <v>0</v>
      </c>
      <c r="BD29">
        <v>0.64</v>
      </c>
      <c r="BE29">
        <v>0.69359999999999999</v>
      </c>
      <c r="BF29">
        <v>3.2800000000000003E-2</v>
      </c>
      <c r="BG29">
        <v>0</v>
      </c>
      <c r="BH29">
        <v>0</v>
      </c>
      <c r="BI29">
        <v>5.5</v>
      </c>
      <c r="BJ29">
        <v>5.5</v>
      </c>
      <c r="BK29">
        <v>0.22800000000000001</v>
      </c>
      <c r="BL29">
        <v>0.17119999999999999</v>
      </c>
      <c r="BM29">
        <v>0.04</v>
      </c>
      <c r="BN29">
        <v>0.1024</v>
      </c>
      <c r="BO29">
        <v>2.8799999999999999E-2</v>
      </c>
      <c r="BP29">
        <v>0.1424</v>
      </c>
      <c r="BQ29">
        <v>0.42720000000000002</v>
      </c>
      <c r="BR29">
        <v>0.1376</v>
      </c>
      <c r="BS29">
        <v>0.2102</v>
      </c>
      <c r="BT29">
        <v>0.1338</v>
      </c>
      <c r="BU29">
        <v>6.3399999999999998E-2</v>
      </c>
      <c r="BV29">
        <v>4.8800000000000003E-2</v>
      </c>
      <c r="BW29">
        <v>0.13400000000000001</v>
      </c>
      <c r="BX29">
        <v>9.7799999999999998E-2</v>
      </c>
      <c r="BY29">
        <v>0.10780000000000001</v>
      </c>
      <c r="BZ29">
        <v>3.2800000000000003E-2</v>
      </c>
      <c r="CA29">
        <v>0.16839999999999999</v>
      </c>
      <c r="CB29">
        <v>0.13200000000000001</v>
      </c>
      <c r="CC29">
        <v>5.5399999999999998E-2</v>
      </c>
      <c r="CD29">
        <v>1.3206</v>
      </c>
      <c r="CE29">
        <v>0.11559999999999999</v>
      </c>
      <c r="CF29">
        <v>0.19520000000000001</v>
      </c>
      <c r="CG29">
        <v>0.50839999999999996</v>
      </c>
      <c r="CH29">
        <v>8.4599999999999995E-2</v>
      </c>
      <c r="CI29">
        <v>0.1852</v>
      </c>
      <c r="CJ29">
        <v>0.15840000000000001</v>
      </c>
      <c r="CK29">
        <v>1.2472000000000001</v>
      </c>
      <c r="CL29">
        <v>6.9</v>
      </c>
      <c r="CM29">
        <v>2.36</v>
      </c>
      <c r="CN29">
        <v>0.20599999999999999</v>
      </c>
      <c r="CO29">
        <v>0.13</v>
      </c>
      <c r="CP29">
        <v>0.12720000000000001</v>
      </c>
      <c r="CQ29">
        <v>0.1948</v>
      </c>
      <c r="CR29">
        <v>0.3412</v>
      </c>
      <c r="CS29">
        <v>0.78300000000000003</v>
      </c>
      <c r="CT29">
        <v>6.8000000000000005E-2</v>
      </c>
      <c r="CU29">
        <v>2.3597999999999999</v>
      </c>
      <c r="CV29">
        <v>5.1999999999999998E-2</v>
      </c>
      <c r="CW29">
        <v>0.94340000000000002</v>
      </c>
      <c r="CX29">
        <v>7.9799999999999996E-2</v>
      </c>
      <c r="CY29">
        <v>0</v>
      </c>
      <c r="CZ29">
        <v>0</v>
      </c>
      <c r="DA29">
        <v>5.282</v>
      </c>
      <c r="DB29">
        <v>0.08</v>
      </c>
      <c r="DC29">
        <v>0.04</v>
      </c>
      <c r="DD29">
        <v>0.34320000000000001</v>
      </c>
      <c r="DE29">
        <v>5.6000000000000001E-2</v>
      </c>
      <c r="DF29">
        <v>2.5495999999999999</v>
      </c>
      <c r="DG29">
        <v>0.1956</v>
      </c>
      <c r="DH29">
        <v>0.1832</v>
      </c>
      <c r="DI29">
        <v>0</v>
      </c>
      <c r="DJ29">
        <v>3.4474</v>
      </c>
      <c r="DK29">
        <v>0</v>
      </c>
      <c r="DL29">
        <v>0</v>
      </c>
      <c r="DM29">
        <v>0.39939999999999998</v>
      </c>
      <c r="DN29">
        <v>0.1724</v>
      </c>
      <c r="DO29">
        <v>0</v>
      </c>
      <c r="DP29">
        <v>0</v>
      </c>
      <c r="DQ29">
        <v>0</v>
      </c>
      <c r="DR29">
        <v>0</v>
      </c>
      <c r="DS29">
        <v>0.01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1.2E-2</v>
      </c>
      <c r="DZ29">
        <v>0.5958</v>
      </c>
      <c r="EA29">
        <v>0.33600000000000002</v>
      </c>
      <c r="EB29">
        <v>0.32200000000000001</v>
      </c>
      <c r="EC29">
        <v>8.6639999999999997</v>
      </c>
      <c r="ED29">
        <v>0.6784</v>
      </c>
      <c r="EE29">
        <v>60.68</v>
      </c>
      <c r="EF29">
        <v>0.311</v>
      </c>
      <c r="EG29">
        <v>0.60975000000000001</v>
      </c>
      <c r="EH29">
        <v>5.5399999999999998E-2</v>
      </c>
      <c r="EI29">
        <v>13</v>
      </c>
      <c r="EJ29">
        <v>0</v>
      </c>
      <c r="EK29">
        <v>0</v>
      </c>
      <c r="EL29">
        <v>0</v>
      </c>
      <c r="EM29" t="s">
        <v>241</v>
      </c>
      <c r="EN29" t="s">
        <v>242</v>
      </c>
      <c r="EO29" t="s">
        <v>241</v>
      </c>
      <c r="EP29" t="s">
        <v>242</v>
      </c>
      <c r="EQ29" t="s">
        <v>242</v>
      </c>
      <c r="ER29" t="s">
        <v>242</v>
      </c>
      <c r="ES29" t="s">
        <v>241</v>
      </c>
      <c r="ET29" t="s">
        <v>242</v>
      </c>
      <c r="EU29" t="s">
        <v>242</v>
      </c>
      <c r="EV29" t="s">
        <v>242</v>
      </c>
      <c r="EW29" t="s">
        <v>242</v>
      </c>
      <c r="EX29" t="s">
        <v>242</v>
      </c>
      <c r="EY29" t="s">
        <v>242</v>
      </c>
      <c r="EZ29" t="s">
        <v>242</v>
      </c>
      <c r="FA29" t="s">
        <v>242</v>
      </c>
      <c r="FB29" t="s">
        <v>242</v>
      </c>
      <c r="FC29" t="s">
        <v>242</v>
      </c>
      <c r="FD29" t="s">
        <v>242</v>
      </c>
      <c r="FE29" t="s">
        <v>242</v>
      </c>
      <c r="FF29" t="s">
        <v>241</v>
      </c>
      <c r="FG29" t="s">
        <v>241</v>
      </c>
      <c r="FH29" t="s">
        <v>241</v>
      </c>
      <c r="FI29" t="s">
        <v>241</v>
      </c>
      <c r="FJ29" t="s">
        <v>242</v>
      </c>
      <c r="FK29" t="s">
        <v>242</v>
      </c>
      <c r="FL29" t="s">
        <v>242</v>
      </c>
      <c r="FM29" t="s">
        <v>242</v>
      </c>
      <c r="FN29" t="s">
        <v>242</v>
      </c>
      <c r="FO29" t="s">
        <v>242</v>
      </c>
      <c r="FP29" t="s">
        <v>242</v>
      </c>
      <c r="FQ29" t="s">
        <v>242</v>
      </c>
      <c r="FR29" t="s">
        <v>242</v>
      </c>
      <c r="FS29" t="s">
        <v>242</v>
      </c>
      <c r="FT29" t="s">
        <v>242</v>
      </c>
      <c r="FU29" t="s">
        <v>242</v>
      </c>
      <c r="FV29" t="s">
        <v>242</v>
      </c>
      <c r="FW29" t="s">
        <v>242</v>
      </c>
      <c r="FX29" t="s">
        <v>242</v>
      </c>
      <c r="FY29" t="s">
        <v>242</v>
      </c>
      <c r="FZ29" t="s">
        <v>242</v>
      </c>
      <c r="GA29" t="s">
        <v>242</v>
      </c>
      <c r="GB29" t="s">
        <v>242</v>
      </c>
      <c r="GC29" t="s">
        <v>242</v>
      </c>
      <c r="GD29" t="s">
        <v>242</v>
      </c>
      <c r="GE29" t="s">
        <v>242</v>
      </c>
      <c r="GF29" t="s">
        <v>242</v>
      </c>
      <c r="GG29" t="s">
        <v>234</v>
      </c>
      <c r="GH29" t="s">
        <v>232</v>
      </c>
      <c r="GI29" t="s">
        <v>242</v>
      </c>
      <c r="GJ29" t="s">
        <v>242</v>
      </c>
      <c r="GK29" t="s">
        <v>242</v>
      </c>
      <c r="GL29">
        <v>0</v>
      </c>
      <c r="GM29">
        <v>0</v>
      </c>
      <c r="GN29">
        <v>0</v>
      </c>
      <c r="GR29" t="s">
        <v>242</v>
      </c>
      <c r="GS29" t="s">
        <v>242</v>
      </c>
      <c r="GT29" t="s">
        <v>242</v>
      </c>
      <c r="GU29" t="s">
        <v>242</v>
      </c>
      <c r="GV29" t="s">
        <v>242</v>
      </c>
      <c r="GW29" t="s">
        <v>242</v>
      </c>
      <c r="GX29" t="s">
        <v>242</v>
      </c>
      <c r="GY29" t="s">
        <v>242</v>
      </c>
      <c r="GZ29" t="s">
        <v>242</v>
      </c>
      <c r="HA29" t="s">
        <v>242</v>
      </c>
      <c r="HB29" t="s">
        <v>242</v>
      </c>
      <c r="HC29" t="s">
        <v>242</v>
      </c>
      <c r="HD29" t="s">
        <v>242</v>
      </c>
      <c r="HE29" t="s">
        <v>242</v>
      </c>
      <c r="HF29" t="s">
        <v>242</v>
      </c>
    </row>
    <row r="30" spans="1:214">
      <c r="A30">
        <v>3</v>
      </c>
      <c r="B30" t="s">
        <v>236</v>
      </c>
      <c r="F30">
        <v>466.05650000000003</v>
      </c>
      <c r="G30">
        <v>1949.9803999999999</v>
      </c>
      <c r="H30">
        <v>234.19399999999999</v>
      </c>
      <c r="I30">
        <v>38.148600000000002</v>
      </c>
      <c r="J30">
        <v>20.99597</v>
      </c>
      <c r="K30">
        <v>28.962150000000001</v>
      </c>
      <c r="L30">
        <v>4.03268</v>
      </c>
      <c r="M30">
        <v>3.2736100000000001</v>
      </c>
      <c r="N30">
        <v>1.2410699999999999</v>
      </c>
      <c r="O30">
        <v>0</v>
      </c>
      <c r="P30">
        <v>110.6</v>
      </c>
      <c r="Q30">
        <v>75.3</v>
      </c>
      <c r="R30">
        <v>0.21199999999999999</v>
      </c>
      <c r="S30">
        <v>0.76200000000000001</v>
      </c>
      <c r="T30">
        <v>2.3119999999999998</v>
      </c>
      <c r="U30">
        <v>2.1659999999999999</v>
      </c>
      <c r="V30">
        <v>119</v>
      </c>
      <c r="W30">
        <v>0.27015</v>
      </c>
      <c r="X30">
        <v>0.41994999999999999</v>
      </c>
      <c r="Y30">
        <v>8.1694600000000008</v>
      </c>
      <c r="Z30">
        <v>15.08333</v>
      </c>
      <c r="AA30">
        <v>1.55965</v>
      </c>
      <c r="AB30">
        <v>0.46445999999999998</v>
      </c>
      <c r="AC30">
        <v>14.093</v>
      </c>
      <c r="AD30">
        <v>47</v>
      </c>
      <c r="AE30">
        <v>7.29</v>
      </c>
      <c r="AF30">
        <v>10.587999999999999</v>
      </c>
      <c r="AG30">
        <v>390.43650000000002</v>
      </c>
      <c r="AH30">
        <v>726.73289999999997</v>
      </c>
      <c r="AI30">
        <v>53.970999999999997</v>
      </c>
      <c r="AJ30">
        <v>70.557000000000002</v>
      </c>
      <c r="AK30">
        <v>446.91399999999999</v>
      </c>
      <c r="AL30">
        <v>377.52269999999999</v>
      </c>
      <c r="AM30">
        <v>626.33799999999997</v>
      </c>
      <c r="AN30">
        <v>5.2543899999999999</v>
      </c>
      <c r="AO30">
        <v>8.3260299999999994</v>
      </c>
      <c r="AP30">
        <v>0.32224999999999998</v>
      </c>
      <c r="AQ30">
        <v>0.90685000000000004</v>
      </c>
      <c r="AR30">
        <v>183.065</v>
      </c>
      <c r="AS30">
        <v>7.4165000000000001</v>
      </c>
      <c r="AT30">
        <v>0</v>
      </c>
      <c r="AU30">
        <v>0</v>
      </c>
      <c r="AV30">
        <v>0</v>
      </c>
      <c r="AW30">
        <v>0</v>
      </c>
      <c r="AX30">
        <v>1.8596900000000001</v>
      </c>
      <c r="AY30">
        <v>1.60043</v>
      </c>
      <c r="AZ30">
        <v>0</v>
      </c>
      <c r="BA30">
        <v>3.4571200000000002</v>
      </c>
      <c r="BB30">
        <v>0.76175999999999999</v>
      </c>
      <c r="BC30">
        <v>0.95</v>
      </c>
      <c r="BD30">
        <v>0</v>
      </c>
      <c r="BE30">
        <v>1.7117599999999999</v>
      </c>
      <c r="BF30">
        <v>0.86870000000000003</v>
      </c>
      <c r="BG30">
        <v>0.04</v>
      </c>
      <c r="BH30">
        <v>0</v>
      </c>
      <c r="BI30">
        <v>22.413209999999999</v>
      </c>
      <c r="BJ30">
        <v>22.413209999999999</v>
      </c>
      <c r="BK30">
        <v>0.98401000000000005</v>
      </c>
      <c r="BL30">
        <v>1.5226900000000001</v>
      </c>
      <c r="BM30">
        <v>0.35435</v>
      </c>
      <c r="BN30">
        <v>0.91335</v>
      </c>
      <c r="BO30">
        <v>0.14835000000000001</v>
      </c>
      <c r="BP30">
        <v>1.77349</v>
      </c>
      <c r="BQ30">
        <v>2.1551900000000002</v>
      </c>
      <c r="BR30">
        <v>1.86707</v>
      </c>
      <c r="BS30">
        <v>2.9558399999999998</v>
      </c>
      <c r="BT30">
        <v>2.90429</v>
      </c>
      <c r="BU30">
        <v>0.88895000000000002</v>
      </c>
      <c r="BV30">
        <v>0.45895000000000002</v>
      </c>
      <c r="BW30">
        <v>1.5944100000000001</v>
      </c>
      <c r="BX30">
        <v>1.2681899999999999</v>
      </c>
      <c r="BY30">
        <v>1.61785</v>
      </c>
      <c r="BZ30">
        <v>0.4148</v>
      </c>
      <c r="CA30">
        <v>2.0943800000000001</v>
      </c>
      <c r="CB30">
        <v>2.3974000000000002</v>
      </c>
      <c r="CC30">
        <v>1.1586799999999999</v>
      </c>
      <c r="CD30">
        <v>19.612719999999999</v>
      </c>
      <c r="CE30">
        <v>2.1740200000000001</v>
      </c>
      <c r="CF30">
        <v>3.4618099999999998</v>
      </c>
      <c r="CG30">
        <v>6.1482799999999997</v>
      </c>
      <c r="CH30">
        <v>1.6614500000000001</v>
      </c>
      <c r="CI30">
        <v>1.7268699999999999</v>
      </c>
      <c r="CJ30">
        <v>1.56334</v>
      </c>
      <c r="CK30">
        <v>16.72776</v>
      </c>
      <c r="CL30">
        <v>196.36500000000001</v>
      </c>
      <c r="CM30">
        <v>65.924099999999996</v>
      </c>
      <c r="CN30">
        <v>0</v>
      </c>
      <c r="CO30">
        <v>0</v>
      </c>
      <c r="CP30">
        <v>0</v>
      </c>
      <c r="CQ30">
        <v>0</v>
      </c>
      <c r="CR30">
        <v>1.4149999999999999E-2</v>
      </c>
      <c r="CS30">
        <v>0.22922000000000001</v>
      </c>
      <c r="CT30">
        <v>2.8000000000000001E-2</v>
      </c>
      <c r="CU30">
        <v>4.0506500000000001</v>
      </c>
      <c r="CV30">
        <v>7.0000000000000007E-2</v>
      </c>
      <c r="CW30">
        <v>1.845</v>
      </c>
      <c r="CX30">
        <v>0.13500000000000001</v>
      </c>
      <c r="CY30">
        <v>0</v>
      </c>
      <c r="CZ30">
        <v>0</v>
      </c>
      <c r="DA30">
        <v>6.3590200000000001</v>
      </c>
      <c r="DB30">
        <v>7.0000000000000007E-2</v>
      </c>
      <c r="DC30">
        <v>0</v>
      </c>
      <c r="DD30">
        <v>0.40500000000000003</v>
      </c>
      <c r="DE30">
        <v>7.0000000000000007E-2</v>
      </c>
      <c r="DF30">
        <v>6.4281600000000001</v>
      </c>
      <c r="DG30">
        <v>1.4E-2</v>
      </c>
      <c r="DH30">
        <v>0</v>
      </c>
      <c r="DI30">
        <v>0</v>
      </c>
      <c r="DJ30">
        <v>6.98916</v>
      </c>
      <c r="DK30">
        <v>0</v>
      </c>
      <c r="DL30">
        <v>0</v>
      </c>
      <c r="DM30">
        <v>5.8949400000000001</v>
      </c>
      <c r="DN30">
        <v>0.28166000000000002</v>
      </c>
      <c r="DO30">
        <v>0</v>
      </c>
      <c r="DP30">
        <v>0</v>
      </c>
      <c r="DQ30">
        <v>0</v>
      </c>
      <c r="DR30">
        <v>0</v>
      </c>
      <c r="DS30">
        <v>0.1</v>
      </c>
      <c r="DT30">
        <v>1.4E-2</v>
      </c>
      <c r="DU30">
        <v>0</v>
      </c>
      <c r="DV30">
        <v>0</v>
      </c>
      <c r="DW30">
        <v>0</v>
      </c>
      <c r="DX30">
        <v>0</v>
      </c>
      <c r="DY30">
        <v>3.5999999999999997E-2</v>
      </c>
      <c r="DZ30">
        <v>6.3066000000000004</v>
      </c>
      <c r="EA30">
        <v>0</v>
      </c>
      <c r="EB30">
        <v>0</v>
      </c>
      <c r="EC30">
        <v>19.65878</v>
      </c>
      <c r="ED30">
        <v>1.78156</v>
      </c>
      <c r="EE30">
        <v>203.9</v>
      </c>
      <c r="EF30">
        <v>4.2064700000000004</v>
      </c>
      <c r="EG30">
        <v>2.41351</v>
      </c>
      <c r="EH30">
        <v>2.9200900000000001</v>
      </c>
      <c r="EI30">
        <v>294.70729999999998</v>
      </c>
      <c r="EJ30">
        <v>0</v>
      </c>
      <c r="EK30">
        <v>0</v>
      </c>
      <c r="EL30">
        <v>0</v>
      </c>
      <c r="EM30" t="s">
        <v>241</v>
      </c>
      <c r="EO30" t="s">
        <v>241</v>
      </c>
      <c r="EX30" t="s">
        <v>241</v>
      </c>
      <c r="FA30" t="s">
        <v>242</v>
      </c>
      <c r="FH30" t="s">
        <v>241</v>
      </c>
      <c r="GA30" t="s">
        <v>242</v>
      </c>
      <c r="GE30" t="s">
        <v>242</v>
      </c>
      <c r="GF30" t="s">
        <v>242</v>
      </c>
      <c r="GG30" t="s">
        <v>388</v>
      </c>
      <c r="GH30" t="s">
        <v>347</v>
      </c>
      <c r="GI30" t="s">
        <v>242</v>
      </c>
      <c r="GJ30" t="s">
        <v>242</v>
      </c>
      <c r="GK30" t="s">
        <v>242</v>
      </c>
      <c r="GL30">
        <v>0</v>
      </c>
      <c r="GM30">
        <v>0</v>
      </c>
      <c r="GN30">
        <v>0</v>
      </c>
    </row>
    <row r="31" spans="1:214">
      <c r="A31">
        <v>4</v>
      </c>
      <c r="B31" t="s">
        <v>389</v>
      </c>
      <c r="D31" t="s">
        <v>241</v>
      </c>
      <c r="E31" t="s">
        <v>231</v>
      </c>
      <c r="F31">
        <v>356.05650000000003</v>
      </c>
      <c r="G31">
        <v>1489.7403999999999</v>
      </c>
      <c r="H31">
        <v>213.82400000000001</v>
      </c>
      <c r="I31">
        <v>35.2986</v>
      </c>
      <c r="J31">
        <v>20.560970000000001</v>
      </c>
      <c r="K31">
        <v>5.9671500000000002</v>
      </c>
      <c r="L31">
        <v>1.57768</v>
      </c>
      <c r="M31">
        <v>2.4536099999999998</v>
      </c>
      <c r="N31">
        <v>1.20607</v>
      </c>
      <c r="O31">
        <v>0</v>
      </c>
      <c r="P31">
        <v>110.6</v>
      </c>
      <c r="Q31">
        <v>75.3</v>
      </c>
      <c r="R31">
        <v>0.21199999999999999</v>
      </c>
      <c r="S31">
        <v>0.76200000000000001</v>
      </c>
      <c r="T31">
        <v>1.9470000000000001</v>
      </c>
      <c r="U31">
        <v>1.9059999999999999</v>
      </c>
      <c r="V31">
        <v>104.5</v>
      </c>
      <c r="W31">
        <v>0.20014999999999999</v>
      </c>
      <c r="X31">
        <v>0.38495000000000001</v>
      </c>
      <c r="Y31">
        <v>7.8244600000000002</v>
      </c>
      <c r="Z31">
        <v>14.258330000000001</v>
      </c>
      <c r="AA31">
        <v>1.3846499999999999</v>
      </c>
      <c r="AB31">
        <v>0.40445999999999999</v>
      </c>
      <c r="AC31">
        <v>12.593</v>
      </c>
      <c r="AD31">
        <v>35.5</v>
      </c>
      <c r="AE31">
        <v>7.29</v>
      </c>
      <c r="AF31">
        <v>10.587999999999999</v>
      </c>
      <c r="AG31">
        <v>178.9365</v>
      </c>
      <c r="AH31">
        <v>650.23289999999997</v>
      </c>
      <c r="AI31">
        <v>43.470999999999997</v>
      </c>
      <c r="AJ31">
        <v>50.557000000000002</v>
      </c>
      <c r="AK31">
        <v>389.91399999999999</v>
      </c>
      <c r="AL31">
        <v>339.52269999999999</v>
      </c>
      <c r="AM31">
        <v>288.33800000000002</v>
      </c>
      <c r="AN31">
        <v>4.5193899999999996</v>
      </c>
      <c r="AO31">
        <v>7.7360300000000004</v>
      </c>
      <c r="AP31">
        <v>0.22225</v>
      </c>
      <c r="AQ31">
        <v>0.26684999999999998</v>
      </c>
      <c r="AR31">
        <v>140.565</v>
      </c>
      <c r="AS31">
        <v>5.7664999999999997</v>
      </c>
      <c r="AT31">
        <v>0</v>
      </c>
      <c r="AU31">
        <v>0</v>
      </c>
      <c r="AV31">
        <v>0</v>
      </c>
      <c r="AW31">
        <v>0</v>
      </c>
      <c r="AX31">
        <v>1.61469</v>
      </c>
      <c r="AY31">
        <v>1.43543</v>
      </c>
      <c r="AZ31">
        <v>0</v>
      </c>
      <c r="BA31">
        <v>3.0471200000000001</v>
      </c>
      <c r="BB31">
        <v>0.47676000000000002</v>
      </c>
      <c r="BC31">
        <v>0</v>
      </c>
      <c r="BD31">
        <v>0</v>
      </c>
      <c r="BE31">
        <v>0.47676000000000002</v>
      </c>
      <c r="BF31">
        <v>0.82869999999999999</v>
      </c>
      <c r="BG31">
        <v>0</v>
      </c>
      <c r="BH31">
        <v>0</v>
      </c>
      <c r="BI31">
        <v>1.2532099999999999</v>
      </c>
      <c r="BJ31">
        <v>1.2532099999999999</v>
      </c>
      <c r="BK31">
        <v>0.16900999999999999</v>
      </c>
      <c r="BL31">
        <v>0.47769</v>
      </c>
      <c r="BM31">
        <v>0.29435</v>
      </c>
      <c r="BN31">
        <v>0.53835</v>
      </c>
      <c r="BO31">
        <v>8.3349999999999994E-2</v>
      </c>
      <c r="BP31">
        <v>0.65849000000000002</v>
      </c>
      <c r="BQ31">
        <v>0.90519000000000005</v>
      </c>
      <c r="BR31">
        <v>1.7570699999999999</v>
      </c>
      <c r="BS31">
        <v>2.76084</v>
      </c>
      <c r="BT31">
        <v>2.8142900000000002</v>
      </c>
      <c r="BU31">
        <v>0.84894999999999998</v>
      </c>
      <c r="BV31">
        <v>0.40394999999999998</v>
      </c>
      <c r="BW31">
        <v>1.4594100000000001</v>
      </c>
      <c r="BX31">
        <v>1.1981900000000001</v>
      </c>
      <c r="BY31">
        <v>1.52285</v>
      </c>
      <c r="BZ31">
        <v>0.38479999999999998</v>
      </c>
      <c r="CA31">
        <v>1.9593799999999999</v>
      </c>
      <c r="CB31">
        <v>2.2774000000000001</v>
      </c>
      <c r="CC31">
        <v>1.0986800000000001</v>
      </c>
      <c r="CD31">
        <v>18.48272</v>
      </c>
      <c r="CE31">
        <v>2.0590199999999999</v>
      </c>
      <c r="CF31">
        <v>3.2818100000000001</v>
      </c>
      <c r="CG31">
        <v>5.3332800000000002</v>
      </c>
      <c r="CH31">
        <v>1.5364500000000001</v>
      </c>
      <c r="CI31">
        <v>1.42187</v>
      </c>
      <c r="CJ31">
        <v>1.42334</v>
      </c>
      <c r="CK31">
        <v>15.04776</v>
      </c>
      <c r="CL31">
        <v>175.36500000000001</v>
      </c>
      <c r="CM31">
        <v>58.924100000000003</v>
      </c>
      <c r="CN31">
        <v>0</v>
      </c>
      <c r="CO31">
        <v>0</v>
      </c>
      <c r="CP31">
        <v>0</v>
      </c>
      <c r="CQ31">
        <v>0</v>
      </c>
      <c r="CR31">
        <v>1.4149999999999999E-2</v>
      </c>
      <c r="CS31">
        <v>0.22922000000000001</v>
      </c>
      <c r="CT31">
        <v>2.8000000000000001E-2</v>
      </c>
      <c r="CU31">
        <v>4.0006500000000003</v>
      </c>
      <c r="CV31">
        <v>7.0000000000000007E-2</v>
      </c>
      <c r="CW31">
        <v>1.845</v>
      </c>
      <c r="CX31">
        <v>0.13500000000000001</v>
      </c>
      <c r="CY31">
        <v>0</v>
      </c>
      <c r="CZ31">
        <v>0</v>
      </c>
      <c r="DA31">
        <v>6.3040200000000004</v>
      </c>
      <c r="DB31">
        <v>7.0000000000000007E-2</v>
      </c>
      <c r="DC31">
        <v>0</v>
      </c>
      <c r="DD31">
        <v>0.40500000000000003</v>
      </c>
      <c r="DE31">
        <v>7.0000000000000007E-2</v>
      </c>
      <c r="DF31">
        <v>6.3831600000000002</v>
      </c>
      <c r="DG31">
        <v>1.4E-2</v>
      </c>
      <c r="DH31">
        <v>0</v>
      </c>
      <c r="DI31">
        <v>0</v>
      </c>
      <c r="DJ31">
        <v>6.9441600000000001</v>
      </c>
      <c r="DK31">
        <v>0</v>
      </c>
      <c r="DL31">
        <v>0</v>
      </c>
      <c r="DM31">
        <v>5.7249400000000001</v>
      </c>
      <c r="DN31">
        <v>0.26166</v>
      </c>
      <c r="DO31">
        <v>0</v>
      </c>
      <c r="DP31">
        <v>0</v>
      </c>
      <c r="DQ31">
        <v>0</v>
      </c>
      <c r="DR31">
        <v>0</v>
      </c>
      <c r="DS31">
        <v>0.1</v>
      </c>
      <c r="DT31">
        <v>1.4E-2</v>
      </c>
      <c r="DU31">
        <v>0</v>
      </c>
      <c r="DV31">
        <v>0</v>
      </c>
      <c r="DW31">
        <v>0</v>
      </c>
      <c r="DX31">
        <v>0</v>
      </c>
      <c r="DY31">
        <v>3.5999999999999997E-2</v>
      </c>
      <c r="DZ31">
        <v>6.1166</v>
      </c>
      <c r="EA31">
        <v>0</v>
      </c>
      <c r="EB31">
        <v>0</v>
      </c>
      <c r="EC31">
        <v>19.363779999999998</v>
      </c>
      <c r="ED31">
        <v>1.6715599999999999</v>
      </c>
      <c r="EE31">
        <v>203.9</v>
      </c>
      <c r="EF31">
        <v>2.5114700000000001</v>
      </c>
      <c r="EG31">
        <v>0.49725999999999998</v>
      </c>
      <c r="EH31">
        <v>2.38009</v>
      </c>
      <c r="EI31">
        <v>272.20729999999998</v>
      </c>
      <c r="EJ31">
        <v>0</v>
      </c>
      <c r="EK31">
        <v>0</v>
      </c>
      <c r="EL31">
        <v>0</v>
      </c>
      <c r="EM31" t="s">
        <v>242</v>
      </c>
      <c r="EN31" t="s">
        <v>242</v>
      </c>
      <c r="EO31" t="s">
        <v>241</v>
      </c>
      <c r="EP31" t="s">
        <v>242</v>
      </c>
      <c r="EQ31" t="s">
        <v>242</v>
      </c>
      <c r="ER31" t="s">
        <v>242</v>
      </c>
      <c r="ES31" t="s">
        <v>242</v>
      </c>
      <c r="ET31" t="s">
        <v>242</v>
      </c>
      <c r="EU31" t="s">
        <v>242</v>
      </c>
      <c r="EV31" t="s">
        <v>242</v>
      </c>
      <c r="EW31" t="s">
        <v>242</v>
      </c>
      <c r="EX31" t="s">
        <v>241</v>
      </c>
      <c r="EY31" t="s">
        <v>242</v>
      </c>
      <c r="EZ31" t="s">
        <v>242</v>
      </c>
      <c r="FA31" t="s">
        <v>242</v>
      </c>
      <c r="FB31" t="s">
        <v>242</v>
      </c>
      <c r="FC31" t="s">
        <v>242</v>
      </c>
      <c r="FD31" t="s">
        <v>242</v>
      </c>
      <c r="FE31" t="s">
        <v>242</v>
      </c>
      <c r="FF31" t="s">
        <v>242</v>
      </c>
      <c r="FG31" t="s">
        <v>242</v>
      </c>
      <c r="FH31" t="s">
        <v>241</v>
      </c>
      <c r="FI31" t="s">
        <v>242</v>
      </c>
      <c r="FJ31" t="s">
        <v>242</v>
      </c>
      <c r="FK31" t="s">
        <v>242</v>
      </c>
      <c r="FL31" t="s">
        <v>242</v>
      </c>
      <c r="FM31" t="s">
        <v>242</v>
      </c>
      <c r="FN31" t="s">
        <v>242</v>
      </c>
      <c r="FO31" t="s">
        <v>242</v>
      </c>
      <c r="FP31" t="s">
        <v>242</v>
      </c>
      <c r="FQ31" t="s">
        <v>242</v>
      </c>
      <c r="FR31" t="s">
        <v>242</v>
      </c>
      <c r="FS31" t="s">
        <v>242</v>
      </c>
      <c r="FT31" t="s">
        <v>242</v>
      </c>
      <c r="FU31" t="s">
        <v>242</v>
      </c>
      <c r="FV31" t="s">
        <v>242</v>
      </c>
      <c r="FW31" t="s">
        <v>242</v>
      </c>
      <c r="FX31" t="s">
        <v>242</v>
      </c>
      <c r="FY31" t="s">
        <v>242</v>
      </c>
      <c r="FZ31" t="s">
        <v>242</v>
      </c>
      <c r="GA31" t="s">
        <v>242</v>
      </c>
      <c r="GB31" t="s">
        <v>242</v>
      </c>
      <c r="GC31" t="s">
        <v>242</v>
      </c>
      <c r="GD31" t="s">
        <v>242</v>
      </c>
      <c r="GE31" t="s">
        <v>242</v>
      </c>
      <c r="GF31" t="s">
        <v>242</v>
      </c>
      <c r="GG31" t="s">
        <v>390</v>
      </c>
      <c r="GH31" t="s">
        <v>347</v>
      </c>
      <c r="GI31" t="s">
        <v>242</v>
      </c>
      <c r="GJ31" t="s">
        <v>242</v>
      </c>
      <c r="GK31" t="s">
        <v>242</v>
      </c>
      <c r="GL31">
        <v>0</v>
      </c>
      <c r="GM31">
        <v>0</v>
      </c>
      <c r="GN31">
        <v>0</v>
      </c>
      <c r="GR31" t="s">
        <v>242</v>
      </c>
      <c r="GS31" t="s">
        <v>242</v>
      </c>
      <c r="GT31" t="s">
        <v>242</v>
      </c>
      <c r="GU31" t="s">
        <v>242</v>
      </c>
      <c r="GV31" t="s">
        <v>242</v>
      </c>
      <c r="GW31" t="s">
        <v>242</v>
      </c>
      <c r="GX31" t="s">
        <v>242</v>
      </c>
      <c r="GY31" t="s">
        <v>242</v>
      </c>
      <c r="GZ31" t="s">
        <v>242</v>
      </c>
      <c r="HA31" t="s">
        <v>242</v>
      </c>
      <c r="HB31" t="s">
        <v>242</v>
      </c>
      <c r="HC31" t="s">
        <v>242</v>
      </c>
      <c r="HD31" t="s">
        <v>242</v>
      </c>
      <c r="HE31" t="s">
        <v>242</v>
      </c>
      <c r="HF31" t="s">
        <v>242</v>
      </c>
    </row>
    <row r="32" spans="1:214">
      <c r="A32">
        <v>4</v>
      </c>
      <c r="B32" t="s">
        <v>391</v>
      </c>
      <c r="D32" t="s">
        <v>241</v>
      </c>
      <c r="E32" t="s">
        <v>231</v>
      </c>
      <c r="F32">
        <v>110</v>
      </c>
      <c r="G32">
        <v>460.24</v>
      </c>
      <c r="H32">
        <v>20.37</v>
      </c>
      <c r="I32">
        <v>2.85</v>
      </c>
      <c r="J32">
        <v>0.435</v>
      </c>
      <c r="K32">
        <v>22.995000000000001</v>
      </c>
      <c r="L32">
        <v>2.4550000000000001</v>
      </c>
      <c r="M32">
        <v>0.82</v>
      </c>
      <c r="N32">
        <v>3.5000000000000003E-2</v>
      </c>
      <c r="O32">
        <v>0</v>
      </c>
      <c r="P32">
        <v>0</v>
      </c>
      <c r="Q32">
        <v>0</v>
      </c>
      <c r="R32">
        <v>0</v>
      </c>
      <c r="S32">
        <v>0</v>
      </c>
      <c r="T32">
        <v>0.36499999999999999</v>
      </c>
      <c r="U32">
        <v>0.26</v>
      </c>
      <c r="V32">
        <v>14.5</v>
      </c>
      <c r="W32">
        <v>7.0000000000000007E-2</v>
      </c>
      <c r="X32">
        <v>3.5000000000000003E-2</v>
      </c>
      <c r="Y32">
        <v>0.34499999999999997</v>
      </c>
      <c r="Z32">
        <v>0.82499999999999996</v>
      </c>
      <c r="AA32">
        <v>0.17499999999999999</v>
      </c>
      <c r="AB32">
        <v>0.06</v>
      </c>
      <c r="AC32">
        <v>1.5</v>
      </c>
      <c r="AD32">
        <v>11.5</v>
      </c>
      <c r="AE32">
        <v>0</v>
      </c>
      <c r="AF32">
        <v>0</v>
      </c>
      <c r="AG32">
        <v>211.5</v>
      </c>
      <c r="AH32">
        <v>76.5</v>
      </c>
      <c r="AI32">
        <v>10.5</v>
      </c>
      <c r="AJ32">
        <v>20</v>
      </c>
      <c r="AK32">
        <v>57</v>
      </c>
      <c r="AL32">
        <v>38</v>
      </c>
      <c r="AM32">
        <v>338</v>
      </c>
      <c r="AN32">
        <v>0.73499999999999999</v>
      </c>
      <c r="AO32">
        <v>0.59</v>
      </c>
      <c r="AP32">
        <v>0.1</v>
      </c>
      <c r="AQ32">
        <v>0.64</v>
      </c>
      <c r="AR32">
        <v>42.5</v>
      </c>
      <c r="AS32">
        <v>1.65</v>
      </c>
      <c r="AT32">
        <v>0</v>
      </c>
      <c r="AU32">
        <v>0</v>
      </c>
      <c r="AV32">
        <v>0</v>
      </c>
      <c r="AW32">
        <v>0</v>
      </c>
      <c r="AX32">
        <v>0.245</v>
      </c>
      <c r="AY32">
        <v>0.16500000000000001</v>
      </c>
      <c r="AZ32">
        <v>0</v>
      </c>
      <c r="BA32">
        <v>0.41</v>
      </c>
      <c r="BB32">
        <v>0.28499999999999998</v>
      </c>
      <c r="BC32">
        <v>0.95</v>
      </c>
      <c r="BD32">
        <v>0</v>
      </c>
      <c r="BE32">
        <v>1.2350000000000001</v>
      </c>
      <c r="BF32">
        <v>0.04</v>
      </c>
      <c r="BG32">
        <v>0.04</v>
      </c>
      <c r="BH32">
        <v>0</v>
      </c>
      <c r="BI32">
        <v>21.16</v>
      </c>
      <c r="BJ32">
        <v>21.16</v>
      </c>
      <c r="BK32">
        <v>0.81499999999999995</v>
      </c>
      <c r="BL32">
        <v>1.0449999999999999</v>
      </c>
      <c r="BM32">
        <v>0.06</v>
      </c>
      <c r="BN32">
        <v>0.375</v>
      </c>
      <c r="BO32">
        <v>6.5000000000000002E-2</v>
      </c>
      <c r="BP32">
        <v>1.115</v>
      </c>
      <c r="BQ32">
        <v>1.25</v>
      </c>
      <c r="BR32">
        <v>0.11</v>
      </c>
      <c r="BS32">
        <v>0.19500000000000001</v>
      </c>
      <c r="BT32">
        <v>0.09</v>
      </c>
      <c r="BU32">
        <v>0.04</v>
      </c>
      <c r="BV32">
        <v>5.5E-2</v>
      </c>
      <c r="BW32">
        <v>0.13500000000000001</v>
      </c>
      <c r="BX32">
        <v>7.0000000000000007E-2</v>
      </c>
      <c r="BY32">
        <v>9.5000000000000001E-2</v>
      </c>
      <c r="BZ32">
        <v>0.03</v>
      </c>
      <c r="CA32">
        <v>0.13500000000000001</v>
      </c>
      <c r="CB32">
        <v>0.12</v>
      </c>
      <c r="CC32">
        <v>0.06</v>
      </c>
      <c r="CD32">
        <v>1.1299999999999999</v>
      </c>
      <c r="CE32">
        <v>0.115</v>
      </c>
      <c r="CF32">
        <v>0.18</v>
      </c>
      <c r="CG32">
        <v>0.81499999999999995</v>
      </c>
      <c r="CH32">
        <v>0.125</v>
      </c>
      <c r="CI32">
        <v>0.30499999999999999</v>
      </c>
      <c r="CJ32">
        <v>0.14000000000000001</v>
      </c>
      <c r="CK32">
        <v>1.68</v>
      </c>
      <c r="CL32">
        <v>21</v>
      </c>
      <c r="CM32">
        <v>7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0.05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5.5E-2</v>
      </c>
      <c r="DB32">
        <v>0</v>
      </c>
      <c r="DC32">
        <v>0</v>
      </c>
      <c r="DD32">
        <v>0</v>
      </c>
      <c r="DE32">
        <v>0</v>
      </c>
      <c r="DF32">
        <v>4.4999999999999998E-2</v>
      </c>
      <c r="DG32">
        <v>0</v>
      </c>
      <c r="DH32">
        <v>0</v>
      </c>
      <c r="DI32">
        <v>0</v>
      </c>
      <c r="DJ32">
        <v>4.4999999999999998E-2</v>
      </c>
      <c r="DK32">
        <v>0</v>
      </c>
      <c r="DL32">
        <v>0</v>
      </c>
      <c r="DM32">
        <v>0.17</v>
      </c>
      <c r="DN32">
        <v>0.02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0.19</v>
      </c>
      <c r="EA32">
        <v>0</v>
      </c>
      <c r="EB32">
        <v>0</v>
      </c>
      <c r="EC32">
        <v>0.29499999999999998</v>
      </c>
      <c r="ED32">
        <v>0.11</v>
      </c>
      <c r="EE32">
        <v>0</v>
      </c>
      <c r="EF32">
        <v>1.6950000000000001</v>
      </c>
      <c r="EG32">
        <v>1.91625</v>
      </c>
      <c r="EH32">
        <v>0.54</v>
      </c>
      <c r="EI32">
        <v>22.5</v>
      </c>
      <c r="EJ32">
        <v>0</v>
      </c>
      <c r="EK32">
        <v>0</v>
      </c>
      <c r="EL32">
        <v>0</v>
      </c>
      <c r="EM32" t="s">
        <v>241</v>
      </c>
      <c r="EN32" t="s">
        <v>242</v>
      </c>
      <c r="EO32" t="s">
        <v>242</v>
      </c>
      <c r="EP32" t="s">
        <v>242</v>
      </c>
      <c r="EQ32" t="s">
        <v>242</v>
      </c>
      <c r="ER32" t="s">
        <v>242</v>
      </c>
      <c r="ES32" t="s">
        <v>242</v>
      </c>
      <c r="ET32" t="s">
        <v>242</v>
      </c>
      <c r="EU32" t="s">
        <v>242</v>
      </c>
      <c r="EV32" t="s">
        <v>242</v>
      </c>
      <c r="EW32" t="s">
        <v>242</v>
      </c>
      <c r="EX32" t="s">
        <v>242</v>
      </c>
      <c r="EY32" t="s">
        <v>242</v>
      </c>
      <c r="EZ32" t="s">
        <v>242</v>
      </c>
      <c r="FA32" t="s">
        <v>242</v>
      </c>
      <c r="FB32" t="s">
        <v>242</v>
      </c>
      <c r="FC32" t="s">
        <v>242</v>
      </c>
      <c r="FD32" t="s">
        <v>242</v>
      </c>
      <c r="FE32" t="s">
        <v>242</v>
      </c>
      <c r="FF32" t="s">
        <v>242</v>
      </c>
      <c r="FG32" t="s">
        <v>242</v>
      </c>
      <c r="FH32" t="s">
        <v>242</v>
      </c>
      <c r="FI32" t="s">
        <v>242</v>
      </c>
      <c r="FJ32" t="s">
        <v>242</v>
      </c>
      <c r="FK32" t="s">
        <v>242</v>
      </c>
      <c r="FL32" t="s">
        <v>242</v>
      </c>
      <c r="FM32" t="s">
        <v>242</v>
      </c>
      <c r="FN32" t="s">
        <v>242</v>
      </c>
      <c r="FO32" t="s">
        <v>242</v>
      </c>
      <c r="FP32" t="s">
        <v>242</v>
      </c>
      <c r="FQ32" t="s">
        <v>242</v>
      </c>
      <c r="FR32" t="s">
        <v>242</v>
      </c>
      <c r="FS32" t="s">
        <v>242</v>
      </c>
      <c r="FT32" t="s">
        <v>242</v>
      </c>
      <c r="FU32" t="s">
        <v>242</v>
      </c>
      <c r="FV32" t="s">
        <v>242</v>
      </c>
      <c r="FW32" t="s">
        <v>242</v>
      </c>
      <c r="FX32" t="s">
        <v>242</v>
      </c>
      <c r="FY32" t="s">
        <v>242</v>
      </c>
      <c r="FZ32" t="s">
        <v>242</v>
      </c>
      <c r="GA32" t="s">
        <v>241</v>
      </c>
      <c r="GB32" t="s">
        <v>242</v>
      </c>
      <c r="GC32" t="s">
        <v>242</v>
      </c>
      <c r="GD32" t="s">
        <v>242</v>
      </c>
      <c r="GE32" t="s">
        <v>242</v>
      </c>
      <c r="GF32" t="s">
        <v>241</v>
      </c>
      <c r="GG32" t="s">
        <v>238</v>
      </c>
      <c r="GH32" t="s">
        <v>244</v>
      </c>
      <c r="GI32" t="s">
        <v>242</v>
      </c>
      <c r="GJ32" t="s">
        <v>242</v>
      </c>
      <c r="GK32" t="s">
        <v>242</v>
      </c>
      <c r="GL32">
        <v>0</v>
      </c>
      <c r="GM32">
        <v>0</v>
      </c>
      <c r="GN32">
        <v>0</v>
      </c>
      <c r="GR32" t="s">
        <v>242</v>
      </c>
      <c r="GS32" t="s">
        <v>242</v>
      </c>
      <c r="GT32" t="s">
        <v>242</v>
      </c>
      <c r="GU32" t="s">
        <v>242</v>
      </c>
      <c r="GV32" t="s">
        <v>242</v>
      </c>
      <c r="GW32" t="s">
        <v>242</v>
      </c>
      <c r="GX32" t="s">
        <v>242</v>
      </c>
      <c r="GY32" t="s">
        <v>242</v>
      </c>
      <c r="GZ32" t="s">
        <v>242</v>
      </c>
      <c r="HA32" t="s">
        <v>242</v>
      </c>
      <c r="HB32" t="s">
        <v>242</v>
      </c>
      <c r="HC32" t="s">
        <v>242</v>
      </c>
      <c r="HD32" t="s">
        <v>242</v>
      </c>
      <c r="HE32" t="s">
        <v>242</v>
      </c>
      <c r="HF32" t="s">
        <v>242</v>
      </c>
    </row>
    <row r="33" spans="1:214">
      <c r="A33">
        <v>3</v>
      </c>
      <c r="B33" t="s">
        <v>264</v>
      </c>
      <c r="F33">
        <v>349.45001000000002</v>
      </c>
      <c r="G33">
        <v>1462.0988400000001</v>
      </c>
      <c r="H33">
        <v>294.56553000000002</v>
      </c>
      <c r="I33">
        <v>13.79433</v>
      </c>
      <c r="J33">
        <v>11.92867</v>
      </c>
      <c r="K33">
        <v>44.852339999999998</v>
      </c>
      <c r="L33">
        <v>1.8705000000000001</v>
      </c>
      <c r="M33">
        <v>2.6211700000000002</v>
      </c>
      <c r="N33">
        <v>0.70013000000000003</v>
      </c>
      <c r="O33">
        <v>0</v>
      </c>
      <c r="P33">
        <v>110.08667</v>
      </c>
      <c r="Q33">
        <v>100</v>
      </c>
      <c r="R33">
        <v>6.7199999999999996E-2</v>
      </c>
      <c r="S33">
        <v>0.56667000000000001</v>
      </c>
      <c r="T33">
        <v>0.46533000000000002</v>
      </c>
      <c r="U33">
        <v>0.44666</v>
      </c>
      <c r="V33">
        <v>21.33333</v>
      </c>
      <c r="W33">
        <v>0.17093</v>
      </c>
      <c r="X33">
        <v>0.57781000000000005</v>
      </c>
      <c r="Y33">
        <v>0.64032999999999995</v>
      </c>
      <c r="Z33">
        <v>3.51627</v>
      </c>
      <c r="AA33">
        <v>1.3080000000000001</v>
      </c>
      <c r="AB33">
        <v>0.19067000000000001</v>
      </c>
      <c r="AC33">
        <v>11.933339999999999</v>
      </c>
      <c r="AD33">
        <v>23.866669999999999</v>
      </c>
      <c r="AE33">
        <v>1.3333299999999999</v>
      </c>
      <c r="AF33">
        <v>5.6666699999999999</v>
      </c>
      <c r="AG33">
        <v>167.02001000000001</v>
      </c>
      <c r="AH33">
        <v>536.53333999999995</v>
      </c>
      <c r="AI33">
        <v>408.72665999999998</v>
      </c>
      <c r="AJ33">
        <v>48.986669999999997</v>
      </c>
      <c r="AK33">
        <v>336.07</v>
      </c>
      <c r="AL33">
        <v>135</v>
      </c>
      <c r="AM33">
        <v>356.13333</v>
      </c>
      <c r="AN33">
        <v>0.58567000000000002</v>
      </c>
      <c r="AO33">
        <v>2.12324</v>
      </c>
      <c r="AP33">
        <v>0.11187</v>
      </c>
      <c r="AQ33">
        <v>0.21332999999999999</v>
      </c>
      <c r="AR33">
        <v>72.833340000000007</v>
      </c>
      <c r="AS33">
        <v>25.09667</v>
      </c>
      <c r="AT33">
        <v>0</v>
      </c>
      <c r="AU33">
        <v>0</v>
      </c>
      <c r="AV33">
        <v>0</v>
      </c>
      <c r="AW33">
        <v>0</v>
      </c>
      <c r="AX33">
        <v>9.3340000000000006E-2</v>
      </c>
      <c r="AY33">
        <v>9.3340000000000006E-2</v>
      </c>
      <c r="AZ33">
        <v>0</v>
      </c>
      <c r="BA33">
        <v>0.18665999999999999</v>
      </c>
      <c r="BB33">
        <v>10.26314</v>
      </c>
      <c r="BC33">
        <v>0</v>
      </c>
      <c r="BD33">
        <v>15.866669999999999</v>
      </c>
      <c r="BE33">
        <v>26.129809999999999</v>
      </c>
      <c r="BF33">
        <v>0.10933</v>
      </c>
      <c r="BG33">
        <v>4.0000000000000001E-3</v>
      </c>
      <c r="BH33">
        <v>0</v>
      </c>
      <c r="BI33">
        <v>18.281870000000001</v>
      </c>
      <c r="BJ33">
        <v>18.281870000000001</v>
      </c>
      <c r="BK33">
        <v>0.77217000000000002</v>
      </c>
      <c r="BL33">
        <v>0.58284000000000002</v>
      </c>
      <c r="BM33">
        <v>0.15526000000000001</v>
      </c>
      <c r="BN33">
        <v>0.37380000000000002</v>
      </c>
      <c r="BO33">
        <v>9.8430000000000004E-2</v>
      </c>
      <c r="BP33">
        <v>0.49497000000000002</v>
      </c>
      <c r="BQ33">
        <v>1.4848699999999999</v>
      </c>
      <c r="BR33">
        <v>0.73770000000000002</v>
      </c>
      <c r="BS33">
        <v>1.21519</v>
      </c>
      <c r="BT33">
        <v>0.83377000000000001</v>
      </c>
      <c r="BU33">
        <v>0.30676999999999999</v>
      </c>
      <c r="BV33">
        <v>0.15606999999999999</v>
      </c>
      <c r="BW33">
        <v>0.62565999999999999</v>
      </c>
      <c r="BX33">
        <v>0.57479999999999998</v>
      </c>
      <c r="BY33">
        <v>0.54161000000000004</v>
      </c>
      <c r="BZ33">
        <v>0.16273000000000001</v>
      </c>
      <c r="CA33">
        <v>0.82052999999999998</v>
      </c>
      <c r="CB33">
        <v>0.47897000000000001</v>
      </c>
      <c r="CC33">
        <v>0.32023000000000001</v>
      </c>
      <c r="CD33">
        <v>6.7407000000000004</v>
      </c>
      <c r="CE33">
        <v>0.45756999999999998</v>
      </c>
      <c r="CF33">
        <v>0.92420000000000002</v>
      </c>
      <c r="CG33">
        <v>3.0771999999999999</v>
      </c>
      <c r="CH33">
        <v>0.34562999999999999</v>
      </c>
      <c r="CI33">
        <v>1.3349599999999999</v>
      </c>
      <c r="CJ33">
        <v>0.70033000000000001</v>
      </c>
      <c r="CK33">
        <v>6.8425599999999998</v>
      </c>
      <c r="CL33">
        <v>21.47</v>
      </c>
      <c r="CM33">
        <v>7.2466699999999999</v>
      </c>
      <c r="CN33">
        <v>0.4</v>
      </c>
      <c r="CO33">
        <v>0.26667000000000002</v>
      </c>
      <c r="CP33">
        <v>0.13333</v>
      </c>
      <c r="CQ33">
        <v>0.3</v>
      </c>
      <c r="CR33">
        <v>0.36680000000000001</v>
      </c>
      <c r="CS33">
        <v>1.1670700000000001</v>
      </c>
      <c r="CT33">
        <v>0.13333</v>
      </c>
      <c r="CU33">
        <v>3.0670999999999999</v>
      </c>
      <c r="CV33">
        <v>0.1</v>
      </c>
      <c r="CW33">
        <v>1.1032999999999999</v>
      </c>
      <c r="CX33">
        <v>6.9339999999999999E-2</v>
      </c>
      <c r="CY33">
        <v>0</v>
      </c>
      <c r="CZ33">
        <v>0</v>
      </c>
      <c r="DA33">
        <v>7.1042699999999996</v>
      </c>
      <c r="DB33">
        <v>0.16667000000000001</v>
      </c>
      <c r="DC33">
        <v>6.6669999999999993E-2</v>
      </c>
      <c r="DD33">
        <v>0.30013000000000001</v>
      </c>
      <c r="DE33">
        <v>0.1</v>
      </c>
      <c r="DF33">
        <v>2.8953700000000002</v>
      </c>
      <c r="DG33">
        <v>3.3329999999999999E-2</v>
      </c>
      <c r="DH33">
        <v>0</v>
      </c>
      <c r="DI33">
        <v>0</v>
      </c>
      <c r="DJ33">
        <v>3.5648300000000002</v>
      </c>
      <c r="DK33">
        <v>0</v>
      </c>
      <c r="DL33">
        <v>0</v>
      </c>
      <c r="DM33">
        <v>0.37040000000000001</v>
      </c>
      <c r="DN33">
        <v>0.17466999999999999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0.54505999999999999</v>
      </c>
      <c r="EA33">
        <v>0.66666999999999998</v>
      </c>
      <c r="EB33">
        <v>0.43332999999999999</v>
      </c>
      <c r="EC33">
        <v>10.111470000000001</v>
      </c>
      <c r="ED33">
        <v>0.69520000000000004</v>
      </c>
      <c r="EE33">
        <v>43.333329999999997</v>
      </c>
      <c r="EF33">
        <v>1.01603</v>
      </c>
      <c r="EG33">
        <v>3.7376999999999998</v>
      </c>
      <c r="EH33">
        <v>0.59023000000000003</v>
      </c>
      <c r="EI33">
        <v>511.17</v>
      </c>
      <c r="EJ33">
        <v>0</v>
      </c>
      <c r="EK33">
        <v>0</v>
      </c>
      <c r="EL33">
        <v>0</v>
      </c>
      <c r="EM33" t="s">
        <v>241</v>
      </c>
      <c r="ES33" t="s">
        <v>241</v>
      </c>
      <c r="FA33" t="s">
        <v>242</v>
      </c>
      <c r="GA33" t="s">
        <v>241</v>
      </c>
      <c r="GE33" t="s">
        <v>242</v>
      </c>
      <c r="GF33" t="s">
        <v>241</v>
      </c>
      <c r="GG33" t="s">
        <v>235</v>
      </c>
      <c r="GH33" t="s">
        <v>244</v>
      </c>
      <c r="GI33" t="s">
        <v>242</v>
      </c>
      <c r="GJ33" t="s">
        <v>242</v>
      </c>
      <c r="GK33" t="s">
        <v>242</v>
      </c>
      <c r="GL33">
        <v>0</v>
      </c>
      <c r="GM33">
        <v>0</v>
      </c>
      <c r="GN33">
        <v>0</v>
      </c>
    </row>
    <row r="34" spans="1:214">
      <c r="A34">
        <v>4</v>
      </c>
      <c r="B34" t="s">
        <v>239</v>
      </c>
      <c r="D34" t="s">
        <v>241</v>
      </c>
      <c r="E34" t="s">
        <v>231</v>
      </c>
      <c r="F34">
        <v>349.45001000000002</v>
      </c>
      <c r="G34">
        <v>1462.0988400000001</v>
      </c>
      <c r="H34">
        <v>294.56553000000002</v>
      </c>
      <c r="I34">
        <v>13.79433</v>
      </c>
      <c r="J34">
        <v>11.92867</v>
      </c>
      <c r="K34">
        <v>44.852339999999998</v>
      </c>
      <c r="L34">
        <v>1.8705000000000001</v>
      </c>
      <c r="M34">
        <v>2.6211700000000002</v>
      </c>
      <c r="N34">
        <v>0.70013000000000003</v>
      </c>
      <c r="O34">
        <v>0</v>
      </c>
      <c r="P34">
        <v>110.08667</v>
      </c>
      <c r="Q34">
        <v>100</v>
      </c>
      <c r="R34">
        <v>6.7199999999999996E-2</v>
      </c>
      <c r="S34">
        <v>0.56667000000000001</v>
      </c>
      <c r="T34">
        <v>0.46533000000000002</v>
      </c>
      <c r="U34">
        <v>0.44666</v>
      </c>
      <c r="V34">
        <v>21.33333</v>
      </c>
      <c r="W34">
        <v>0.17093</v>
      </c>
      <c r="X34">
        <v>0.57781000000000005</v>
      </c>
      <c r="Y34">
        <v>0.64032999999999995</v>
      </c>
      <c r="Z34">
        <v>3.51627</v>
      </c>
      <c r="AA34">
        <v>1.3080000000000001</v>
      </c>
      <c r="AB34">
        <v>0.19067000000000001</v>
      </c>
      <c r="AC34">
        <v>11.933339999999999</v>
      </c>
      <c r="AD34">
        <v>23.866669999999999</v>
      </c>
      <c r="AE34">
        <v>1.3333299999999999</v>
      </c>
      <c r="AF34">
        <v>5.6666699999999999</v>
      </c>
      <c r="AG34">
        <v>167.02001000000001</v>
      </c>
      <c r="AH34">
        <v>536.53333999999995</v>
      </c>
      <c r="AI34">
        <v>408.72665999999998</v>
      </c>
      <c r="AJ34">
        <v>48.986669999999997</v>
      </c>
      <c r="AK34">
        <v>336.07</v>
      </c>
      <c r="AL34">
        <v>135</v>
      </c>
      <c r="AM34">
        <v>356.13333</v>
      </c>
      <c r="AN34">
        <v>0.58567000000000002</v>
      </c>
      <c r="AO34">
        <v>2.12324</v>
      </c>
      <c r="AP34">
        <v>0.11187</v>
      </c>
      <c r="AQ34">
        <v>0.21332999999999999</v>
      </c>
      <c r="AR34">
        <v>72.833340000000007</v>
      </c>
      <c r="AS34">
        <v>25.09667</v>
      </c>
      <c r="AT34">
        <v>0</v>
      </c>
      <c r="AU34">
        <v>0</v>
      </c>
      <c r="AV34">
        <v>0</v>
      </c>
      <c r="AW34">
        <v>0</v>
      </c>
      <c r="AX34">
        <v>9.3340000000000006E-2</v>
      </c>
      <c r="AY34">
        <v>9.3340000000000006E-2</v>
      </c>
      <c r="AZ34">
        <v>0</v>
      </c>
      <c r="BA34">
        <v>0.18665999999999999</v>
      </c>
      <c r="BB34">
        <v>10.26314</v>
      </c>
      <c r="BC34">
        <v>0</v>
      </c>
      <c r="BD34">
        <v>15.866669999999999</v>
      </c>
      <c r="BE34">
        <v>26.129809999999999</v>
      </c>
      <c r="BF34">
        <v>0.10933</v>
      </c>
      <c r="BG34">
        <v>4.0000000000000001E-3</v>
      </c>
      <c r="BH34">
        <v>0</v>
      </c>
      <c r="BI34">
        <v>18.281870000000001</v>
      </c>
      <c r="BJ34">
        <v>18.281870000000001</v>
      </c>
      <c r="BK34">
        <v>0.77217000000000002</v>
      </c>
      <c r="BL34">
        <v>0.58284000000000002</v>
      </c>
      <c r="BM34">
        <v>0.15526000000000001</v>
      </c>
      <c r="BN34">
        <v>0.37380000000000002</v>
      </c>
      <c r="BO34">
        <v>9.8430000000000004E-2</v>
      </c>
      <c r="BP34">
        <v>0.49497000000000002</v>
      </c>
      <c r="BQ34">
        <v>1.4848699999999999</v>
      </c>
      <c r="BR34">
        <v>0.73770000000000002</v>
      </c>
      <c r="BS34">
        <v>1.21519</v>
      </c>
      <c r="BT34">
        <v>0.83377000000000001</v>
      </c>
      <c r="BU34">
        <v>0.30676999999999999</v>
      </c>
      <c r="BV34">
        <v>0.15606999999999999</v>
      </c>
      <c r="BW34">
        <v>0.62565999999999999</v>
      </c>
      <c r="BX34">
        <v>0.57479999999999998</v>
      </c>
      <c r="BY34">
        <v>0.54161000000000004</v>
      </c>
      <c r="BZ34">
        <v>0.16273000000000001</v>
      </c>
      <c r="CA34">
        <v>0.82052999999999998</v>
      </c>
      <c r="CB34">
        <v>0.47897000000000001</v>
      </c>
      <c r="CC34">
        <v>0.32023000000000001</v>
      </c>
      <c r="CD34">
        <v>6.7407000000000004</v>
      </c>
      <c r="CE34">
        <v>0.45756999999999998</v>
      </c>
      <c r="CF34">
        <v>0.92420000000000002</v>
      </c>
      <c r="CG34">
        <v>3.0771999999999999</v>
      </c>
      <c r="CH34">
        <v>0.34562999999999999</v>
      </c>
      <c r="CI34">
        <v>1.3349599999999999</v>
      </c>
      <c r="CJ34">
        <v>0.70033000000000001</v>
      </c>
      <c r="CK34">
        <v>6.8425599999999998</v>
      </c>
      <c r="CL34">
        <v>21.47</v>
      </c>
      <c r="CM34">
        <v>7.2466699999999999</v>
      </c>
      <c r="CN34">
        <v>0.4</v>
      </c>
      <c r="CO34">
        <v>0.26667000000000002</v>
      </c>
      <c r="CP34">
        <v>0.13333</v>
      </c>
      <c r="CQ34">
        <v>0.3</v>
      </c>
      <c r="CR34">
        <v>0.36680000000000001</v>
      </c>
      <c r="CS34">
        <v>1.1670700000000001</v>
      </c>
      <c r="CT34">
        <v>0.13333</v>
      </c>
      <c r="CU34">
        <v>3.0670999999999999</v>
      </c>
      <c r="CV34">
        <v>0.1</v>
      </c>
      <c r="CW34">
        <v>1.1032999999999999</v>
      </c>
      <c r="CX34">
        <v>6.9339999999999999E-2</v>
      </c>
      <c r="CY34">
        <v>0</v>
      </c>
      <c r="CZ34">
        <v>0</v>
      </c>
      <c r="DA34">
        <v>7.1042699999999996</v>
      </c>
      <c r="DB34">
        <v>0.16667000000000001</v>
      </c>
      <c r="DC34">
        <v>6.6669999999999993E-2</v>
      </c>
      <c r="DD34">
        <v>0.30013000000000001</v>
      </c>
      <c r="DE34">
        <v>0.1</v>
      </c>
      <c r="DF34">
        <v>2.8953700000000002</v>
      </c>
      <c r="DG34">
        <v>3.3329999999999999E-2</v>
      </c>
      <c r="DH34">
        <v>0</v>
      </c>
      <c r="DI34">
        <v>0</v>
      </c>
      <c r="DJ34">
        <v>3.5648300000000002</v>
      </c>
      <c r="DK34">
        <v>0</v>
      </c>
      <c r="DL34">
        <v>0</v>
      </c>
      <c r="DM34">
        <v>0.37040000000000001</v>
      </c>
      <c r="DN34">
        <v>0.17466999999999999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0.54505999999999999</v>
      </c>
      <c r="EA34">
        <v>0.66666999999999998</v>
      </c>
      <c r="EB34">
        <v>0.43332999999999999</v>
      </c>
      <c r="EC34">
        <v>10.111470000000001</v>
      </c>
      <c r="ED34">
        <v>0.69520000000000004</v>
      </c>
      <c r="EE34">
        <v>43.333329999999997</v>
      </c>
      <c r="EF34">
        <v>1.01603</v>
      </c>
      <c r="EG34">
        <v>3.7376999999999998</v>
      </c>
      <c r="EH34">
        <v>0.59023000000000003</v>
      </c>
      <c r="EI34">
        <v>511.17</v>
      </c>
      <c r="EJ34">
        <v>0</v>
      </c>
      <c r="EK34">
        <v>0</v>
      </c>
      <c r="EL34">
        <v>0</v>
      </c>
      <c r="EM34" t="s">
        <v>241</v>
      </c>
      <c r="EN34" t="s">
        <v>242</v>
      </c>
      <c r="EO34" t="s">
        <v>242</v>
      </c>
      <c r="EP34" t="s">
        <v>242</v>
      </c>
      <c r="EQ34" t="s">
        <v>242</v>
      </c>
      <c r="ER34" t="s">
        <v>242</v>
      </c>
      <c r="ES34" t="s">
        <v>241</v>
      </c>
      <c r="ET34" t="s">
        <v>242</v>
      </c>
      <c r="EU34" t="s">
        <v>242</v>
      </c>
      <c r="EV34" t="s">
        <v>242</v>
      </c>
      <c r="EW34" t="s">
        <v>242</v>
      </c>
      <c r="EX34" t="s">
        <v>242</v>
      </c>
      <c r="EY34" t="s">
        <v>242</v>
      </c>
      <c r="EZ34" t="s">
        <v>242</v>
      </c>
      <c r="FA34" t="s">
        <v>242</v>
      </c>
      <c r="FB34" t="s">
        <v>242</v>
      </c>
      <c r="FC34" t="s">
        <v>242</v>
      </c>
      <c r="FD34" t="s">
        <v>242</v>
      </c>
      <c r="FE34" t="s">
        <v>242</v>
      </c>
      <c r="FF34" t="s">
        <v>242</v>
      </c>
      <c r="FG34" t="s">
        <v>242</v>
      </c>
      <c r="FH34" t="s">
        <v>242</v>
      </c>
      <c r="FI34" t="s">
        <v>242</v>
      </c>
      <c r="FJ34" t="s">
        <v>242</v>
      </c>
      <c r="FK34" t="s">
        <v>242</v>
      </c>
      <c r="FL34" t="s">
        <v>242</v>
      </c>
      <c r="FM34" t="s">
        <v>242</v>
      </c>
      <c r="FN34" t="s">
        <v>242</v>
      </c>
      <c r="FO34" t="s">
        <v>242</v>
      </c>
      <c r="FP34" t="s">
        <v>242</v>
      </c>
      <c r="FQ34" t="s">
        <v>242</v>
      </c>
      <c r="FR34" t="s">
        <v>242</v>
      </c>
      <c r="FS34" t="s">
        <v>242</v>
      </c>
      <c r="FT34" t="s">
        <v>242</v>
      </c>
      <c r="FU34" t="s">
        <v>242</v>
      </c>
      <c r="FV34" t="s">
        <v>242</v>
      </c>
      <c r="FW34" t="s">
        <v>242</v>
      </c>
      <c r="FX34" t="s">
        <v>242</v>
      </c>
      <c r="FY34" t="s">
        <v>242</v>
      </c>
      <c r="FZ34" t="s">
        <v>242</v>
      </c>
      <c r="GA34" t="s">
        <v>241</v>
      </c>
      <c r="GB34" t="s">
        <v>242</v>
      </c>
      <c r="GC34" t="s">
        <v>242</v>
      </c>
      <c r="GD34" t="s">
        <v>242</v>
      </c>
      <c r="GE34" t="s">
        <v>242</v>
      </c>
      <c r="GF34" t="s">
        <v>241</v>
      </c>
      <c r="GG34" t="s">
        <v>235</v>
      </c>
      <c r="GH34" t="s">
        <v>244</v>
      </c>
      <c r="GI34" t="s">
        <v>242</v>
      </c>
      <c r="GJ34" t="s">
        <v>242</v>
      </c>
      <c r="GK34" t="s">
        <v>242</v>
      </c>
      <c r="GL34">
        <v>0</v>
      </c>
      <c r="GM34">
        <v>0</v>
      </c>
      <c r="GN34">
        <v>0</v>
      </c>
      <c r="GR34" t="s">
        <v>242</v>
      </c>
      <c r="GS34" t="s">
        <v>242</v>
      </c>
      <c r="GT34" t="s">
        <v>242</v>
      </c>
      <c r="GU34" t="s">
        <v>242</v>
      </c>
      <c r="GV34" t="s">
        <v>242</v>
      </c>
      <c r="GW34" t="s">
        <v>242</v>
      </c>
      <c r="GX34" t="s">
        <v>242</v>
      </c>
      <c r="GY34" t="s">
        <v>242</v>
      </c>
      <c r="GZ34" t="s">
        <v>242</v>
      </c>
      <c r="HA34" t="s">
        <v>242</v>
      </c>
      <c r="HB34" t="s">
        <v>242</v>
      </c>
      <c r="HC34" t="s">
        <v>242</v>
      </c>
      <c r="HD34" t="s">
        <v>242</v>
      </c>
      <c r="HE34" t="s">
        <v>242</v>
      </c>
      <c r="HF34" t="s">
        <v>242</v>
      </c>
    </row>
    <row r="35" spans="1:214">
      <c r="A35">
        <v>3</v>
      </c>
      <c r="B35" t="s">
        <v>265</v>
      </c>
      <c r="F35">
        <v>465.5</v>
      </c>
      <c r="G35">
        <v>1947.652</v>
      </c>
      <c r="H35">
        <v>103.398</v>
      </c>
      <c r="I35">
        <v>21.39</v>
      </c>
      <c r="J35">
        <v>30.55</v>
      </c>
      <c r="K35">
        <v>24.38</v>
      </c>
      <c r="L35">
        <v>4.6520000000000001</v>
      </c>
      <c r="M35">
        <v>4.7539999999999996</v>
      </c>
      <c r="N35">
        <v>0.313</v>
      </c>
      <c r="O35">
        <v>0</v>
      </c>
      <c r="P35">
        <v>5.4</v>
      </c>
      <c r="Q35">
        <v>2.4</v>
      </c>
      <c r="R35">
        <v>1.6E-2</v>
      </c>
      <c r="S35">
        <v>0</v>
      </c>
      <c r="T35">
        <v>0.67600000000000005</v>
      </c>
      <c r="U35">
        <v>0.51500000000000001</v>
      </c>
      <c r="V35">
        <v>37.5</v>
      </c>
      <c r="W35">
        <v>0.77300000000000002</v>
      </c>
      <c r="X35">
        <v>0.252</v>
      </c>
      <c r="Y35">
        <v>3.3639999999999999</v>
      </c>
      <c r="Z35">
        <v>7.1589999999999998</v>
      </c>
      <c r="AA35">
        <v>0.78300000000000003</v>
      </c>
      <c r="AB35">
        <v>0.52200000000000002</v>
      </c>
      <c r="AC35">
        <v>4.46</v>
      </c>
      <c r="AD35">
        <v>29.7</v>
      </c>
      <c r="AE35">
        <v>1.2</v>
      </c>
      <c r="AF35">
        <v>51.078000000000003</v>
      </c>
      <c r="AG35">
        <v>1198.0999999999999</v>
      </c>
      <c r="AH35">
        <v>523</v>
      </c>
      <c r="AI35">
        <v>44.3</v>
      </c>
      <c r="AJ35">
        <v>56</v>
      </c>
      <c r="AK35">
        <v>247.3</v>
      </c>
      <c r="AL35">
        <v>247.1</v>
      </c>
      <c r="AM35">
        <v>1659.7</v>
      </c>
      <c r="AN35">
        <v>2.1549999999999998</v>
      </c>
      <c r="AO35">
        <v>2.9470000000000001</v>
      </c>
      <c r="AP35">
        <v>0.27</v>
      </c>
      <c r="AQ35">
        <v>0.89700000000000002</v>
      </c>
      <c r="AR35">
        <v>111</v>
      </c>
      <c r="AS35">
        <v>4.6100000000000003</v>
      </c>
      <c r="AT35">
        <v>0</v>
      </c>
      <c r="AU35">
        <v>0</v>
      </c>
      <c r="AV35">
        <v>0</v>
      </c>
      <c r="AW35">
        <v>0</v>
      </c>
      <c r="AX35">
        <v>0.88400000000000001</v>
      </c>
      <c r="AY35">
        <v>0.53500000000000003</v>
      </c>
      <c r="AZ35">
        <v>0</v>
      </c>
      <c r="BA35">
        <v>1.419</v>
      </c>
      <c r="BB35">
        <v>1.155</v>
      </c>
      <c r="BC35">
        <v>1.1850000000000001</v>
      </c>
      <c r="BD35">
        <v>0</v>
      </c>
      <c r="BE35">
        <v>2.3450000000000002</v>
      </c>
      <c r="BF35">
        <v>0.01</v>
      </c>
      <c r="BG35">
        <v>0</v>
      </c>
      <c r="BH35">
        <v>0</v>
      </c>
      <c r="BI35">
        <v>21.320799999999998</v>
      </c>
      <c r="BJ35">
        <v>21.320799999999998</v>
      </c>
      <c r="BK35">
        <v>1.2330000000000001</v>
      </c>
      <c r="BL35">
        <v>1.498</v>
      </c>
      <c r="BM35">
        <v>0.4778</v>
      </c>
      <c r="BN35">
        <v>1.0720000000000001</v>
      </c>
      <c r="BO35">
        <v>0.14299999999999999</v>
      </c>
      <c r="BP35">
        <v>1.82</v>
      </c>
      <c r="BQ35">
        <v>2.6190000000000002</v>
      </c>
      <c r="BR35">
        <v>0.96399999999999997</v>
      </c>
      <c r="BS35">
        <v>1.494</v>
      </c>
      <c r="BT35">
        <v>1.6439999999999999</v>
      </c>
      <c r="BU35">
        <v>0.48499999999999999</v>
      </c>
      <c r="BV35">
        <v>0.255</v>
      </c>
      <c r="BW35">
        <v>0.84699999999999998</v>
      </c>
      <c r="BX35">
        <v>0.70699999999999996</v>
      </c>
      <c r="BY35">
        <v>0.89200000000000002</v>
      </c>
      <c r="BZ35">
        <v>0.23</v>
      </c>
      <c r="CA35">
        <v>1.083</v>
      </c>
      <c r="CB35">
        <v>1.2110000000000001</v>
      </c>
      <c r="CC35">
        <v>0.70099999999999996</v>
      </c>
      <c r="CD35">
        <v>10.494999999999999</v>
      </c>
      <c r="CE35">
        <v>1.145</v>
      </c>
      <c r="CF35">
        <v>1.8740000000000001</v>
      </c>
      <c r="CG35">
        <v>3.552</v>
      </c>
      <c r="CH35">
        <v>1.0629999999999999</v>
      </c>
      <c r="CI35">
        <v>1.0920000000000001</v>
      </c>
      <c r="CJ35">
        <v>0.89800000000000002</v>
      </c>
      <c r="CK35">
        <v>9.6240000000000006</v>
      </c>
      <c r="CL35">
        <v>153.5</v>
      </c>
      <c r="CM35">
        <v>50.6</v>
      </c>
      <c r="CN35">
        <v>0</v>
      </c>
      <c r="CO35">
        <v>0</v>
      </c>
      <c r="CP35">
        <v>0</v>
      </c>
      <c r="CQ35">
        <v>0</v>
      </c>
      <c r="CR35">
        <v>0.06</v>
      </c>
      <c r="CS35">
        <v>0.38400000000000001</v>
      </c>
      <c r="CT35">
        <v>1.2E-2</v>
      </c>
      <c r="CU35">
        <v>6.6680000000000001</v>
      </c>
      <c r="CV35">
        <v>2.4E-2</v>
      </c>
      <c r="CW35">
        <v>3.7490000000000001</v>
      </c>
      <c r="CX35">
        <v>1.2E-2</v>
      </c>
      <c r="CY35">
        <v>0</v>
      </c>
      <c r="CZ35">
        <v>0</v>
      </c>
      <c r="DA35">
        <v>10.923</v>
      </c>
      <c r="DB35">
        <v>0</v>
      </c>
      <c r="DC35">
        <v>0</v>
      </c>
      <c r="DD35">
        <v>0.91200000000000003</v>
      </c>
      <c r="DE35">
        <v>1.2E-2</v>
      </c>
      <c r="DF35">
        <v>12.907999999999999</v>
      </c>
      <c r="DG35">
        <v>0.252</v>
      </c>
      <c r="DH35">
        <v>0</v>
      </c>
      <c r="DI35">
        <v>0</v>
      </c>
      <c r="DJ35">
        <v>14.084</v>
      </c>
      <c r="DK35">
        <v>0</v>
      </c>
      <c r="DL35">
        <v>0</v>
      </c>
      <c r="DM35">
        <v>3.2360000000000002</v>
      </c>
      <c r="DN35">
        <v>0.28899999999999998</v>
      </c>
      <c r="DO35">
        <v>0</v>
      </c>
      <c r="DP35">
        <v>0</v>
      </c>
      <c r="DQ35">
        <v>3.5999999999999997E-2</v>
      </c>
      <c r="DR35">
        <v>2.4E-2</v>
      </c>
      <c r="DS35">
        <v>0.06</v>
      </c>
      <c r="DT35">
        <v>1.2E-2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3.657</v>
      </c>
      <c r="EA35">
        <v>0</v>
      </c>
      <c r="EB35">
        <v>0</v>
      </c>
      <c r="EC35">
        <v>28.65</v>
      </c>
      <c r="ED35">
        <v>1.7689999999999999</v>
      </c>
      <c r="EE35">
        <v>68.400000000000006</v>
      </c>
      <c r="EF35">
        <v>2.8029999999999999</v>
      </c>
      <c r="EG35">
        <v>2.0316700000000001</v>
      </c>
      <c r="EH35">
        <v>2.4289999999999998</v>
      </c>
      <c r="EI35">
        <v>175</v>
      </c>
      <c r="EJ35">
        <v>0</v>
      </c>
      <c r="EK35">
        <v>0</v>
      </c>
      <c r="EL35">
        <v>0</v>
      </c>
      <c r="EM35" t="s">
        <v>241</v>
      </c>
      <c r="EX35" t="s">
        <v>241</v>
      </c>
      <c r="FA35" t="s">
        <v>242</v>
      </c>
      <c r="FG35" t="s">
        <v>241</v>
      </c>
      <c r="FH35" t="s">
        <v>241</v>
      </c>
      <c r="FI35" t="s">
        <v>241</v>
      </c>
      <c r="FJ35" t="s">
        <v>241</v>
      </c>
      <c r="GA35" t="s">
        <v>242</v>
      </c>
      <c r="GE35" t="s">
        <v>242</v>
      </c>
      <c r="GF35" t="s">
        <v>242</v>
      </c>
      <c r="GG35" t="s">
        <v>266</v>
      </c>
      <c r="GH35" t="s">
        <v>250</v>
      </c>
      <c r="GI35" t="s">
        <v>242</v>
      </c>
      <c r="GJ35" t="s">
        <v>242</v>
      </c>
      <c r="GK35" t="s">
        <v>242</v>
      </c>
      <c r="GL35">
        <v>0</v>
      </c>
      <c r="GM35">
        <v>0</v>
      </c>
      <c r="GN35">
        <v>0</v>
      </c>
    </row>
    <row r="36" spans="1:214">
      <c r="A36">
        <v>4</v>
      </c>
      <c r="B36" t="s">
        <v>341</v>
      </c>
      <c r="D36" t="s">
        <v>241</v>
      </c>
      <c r="E36" t="s">
        <v>231</v>
      </c>
      <c r="F36">
        <v>465.5</v>
      </c>
      <c r="G36">
        <v>1947.652</v>
      </c>
      <c r="H36">
        <v>103.398</v>
      </c>
      <c r="I36">
        <v>21.39</v>
      </c>
      <c r="J36">
        <v>30.55</v>
      </c>
      <c r="K36">
        <v>24.38</v>
      </c>
      <c r="L36">
        <v>4.6520000000000001</v>
      </c>
      <c r="M36">
        <v>4.7539999999999996</v>
      </c>
      <c r="N36">
        <v>0.313</v>
      </c>
      <c r="O36">
        <v>0</v>
      </c>
      <c r="P36">
        <v>5.4</v>
      </c>
      <c r="Q36">
        <v>2.4</v>
      </c>
      <c r="R36">
        <v>1.6E-2</v>
      </c>
      <c r="S36">
        <v>0</v>
      </c>
      <c r="T36">
        <v>0.67600000000000005</v>
      </c>
      <c r="U36">
        <v>0.51500000000000001</v>
      </c>
      <c r="V36">
        <v>37.5</v>
      </c>
      <c r="W36">
        <v>0.77300000000000002</v>
      </c>
      <c r="X36">
        <v>0.252</v>
      </c>
      <c r="Y36">
        <v>3.3639999999999999</v>
      </c>
      <c r="Z36">
        <v>7.1589999999999998</v>
      </c>
      <c r="AA36">
        <v>0.78300000000000003</v>
      </c>
      <c r="AB36">
        <v>0.52200000000000002</v>
      </c>
      <c r="AC36">
        <v>4.46</v>
      </c>
      <c r="AD36">
        <v>29.7</v>
      </c>
      <c r="AE36">
        <v>1.2</v>
      </c>
      <c r="AF36">
        <v>51.078000000000003</v>
      </c>
      <c r="AG36">
        <v>1198.0999999999999</v>
      </c>
      <c r="AH36">
        <v>523</v>
      </c>
      <c r="AI36">
        <v>44.3</v>
      </c>
      <c r="AJ36">
        <v>56</v>
      </c>
      <c r="AK36">
        <v>247.3</v>
      </c>
      <c r="AL36">
        <v>247.1</v>
      </c>
      <c r="AM36">
        <v>1659.7</v>
      </c>
      <c r="AN36">
        <v>2.1549999999999998</v>
      </c>
      <c r="AO36">
        <v>2.9470000000000001</v>
      </c>
      <c r="AP36">
        <v>0.27</v>
      </c>
      <c r="AQ36">
        <v>0.89700000000000002</v>
      </c>
      <c r="AR36">
        <v>111</v>
      </c>
      <c r="AS36">
        <v>4.6100000000000003</v>
      </c>
      <c r="AT36">
        <v>0</v>
      </c>
      <c r="AU36">
        <v>0</v>
      </c>
      <c r="AV36">
        <v>0</v>
      </c>
      <c r="AW36">
        <v>0</v>
      </c>
      <c r="AX36">
        <v>0.88400000000000001</v>
      </c>
      <c r="AY36">
        <v>0.53500000000000003</v>
      </c>
      <c r="AZ36">
        <v>0</v>
      </c>
      <c r="BA36">
        <v>1.419</v>
      </c>
      <c r="BB36">
        <v>1.155</v>
      </c>
      <c r="BC36">
        <v>1.1850000000000001</v>
      </c>
      <c r="BD36">
        <v>0</v>
      </c>
      <c r="BE36">
        <v>2.3450000000000002</v>
      </c>
      <c r="BF36">
        <v>0.01</v>
      </c>
      <c r="BG36">
        <v>0</v>
      </c>
      <c r="BH36">
        <v>0</v>
      </c>
      <c r="BI36">
        <v>21.320799999999998</v>
      </c>
      <c r="BJ36">
        <v>21.320799999999998</v>
      </c>
      <c r="BK36">
        <v>1.2330000000000001</v>
      </c>
      <c r="BL36">
        <v>1.498</v>
      </c>
      <c r="BM36">
        <v>0.4778</v>
      </c>
      <c r="BN36">
        <v>1.0720000000000001</v>
      </c>
      <c r="BO36">
        <v>0.14299999999999999</v>
      </c>
      <c r="BP36">
        <v>1.82</v>
      </c>
      <c r="BQ36">
        <v>2.6190000000000002</v>
      </c>
      <c r="BR36">
        <v>0.96399999999999997</v>
      </c>
      <c r="BS36">
        <v>1.494</v>
      </c>
      <c r="BT36">
        <v>1.6439999999999999</v>
      </c>
      <c r="BU36">
        <v>0.48499999999999999</v>
      </c>
      <c r="BV36">
        <v>0.255</v>
      </c>
      <c r="BW36">
        <v>0.84699999999999998</v>
      </c>
      <c r="BX36">
        <v>0.70699999999999996</v>
      </c>
      <c r="BY36">
        <v>0.89200000000000002</v>
      </c>
      <c r="BZ36">
        <v>0.23</v>
      </c>
      <c r="CA36">
        <v>1.083</v>
      </c>
      <c r="CB36">
        <v>1.2110000000000001</v>
      </c>
      <c r="CC36">
        <v>0.70099999999999996</v>
      </c>
      <c r="CD36">
        <v>10.494999999999999</v>
      </c>
      <c r="CE36">
        <v>1.145</v>
      </c>
      <c r="CF36">
        <v>1.8740000000000001</v>
      </c>
      <c r="CG36">
        <v>3.552</v>
      </c>
      <c r="CH36">
        <v>1.0629999999999999</v>
      </c>
      <c r="CI36">
        <v>1.0920000000000001</v>
      </c>
      <c r="CJ36">
        <v>0.89800000000000002</v>
      </c>
      <c r="CK36">
        <v>9.6240000000000006</v>
      </c>
      <c r="CL36">
        <v>153.5</v>
      </c>
      <c r="CM36">
        <v>50.6</v>
      </c>
      <c r="CN36">
        <v>0</v>
      </c>
      <c r="CO36">
        <v>0</v>
      </c>
      <c r="CP36">
        <v>0</v>
      </c>
      <c r="CQ36">
        <v>0</v>
      </c>
      <c r="CR36">
        <v>0.06</v>
      </c>
      <c r="CS36">
        <v>0.38400000000000001</v>
      </c>
      <c r="CT36">
        <v>1.2E-2</v>
      </c>
      <c r="CU36">
        <v>6.6680000000000001</v>
      </c>
      <c r="CV36">
        <v>2.4E-2</v>
      </c>
      <c r="CW36">
        <v>3.7490000000000001</v>
      </c>
      <c r="CX36">
        <v>1.2E-2</v>
      </c>
      <c r="CY36">
        <v>0</v>
      </c>
      <c r="CZ36">
        <v>0</v>
      </c>
      <c r="DA36">
        <v>10.923</v>
      </c>
      <c r="DB36">
        <v>0</v>
      </c>
      <c r="DC36">
        <v>0</v>
      </c>
      <c r="DD36">
        <v>0.91200000000000003</v>
      </c>
      <c r="DE36">
        <v>1.2E-2</v>
      </c>
      <c r="DF36">
        <v>12.907999999999999</v>
      </c>
      <c r="DG36">
        <v>0.252</v>
      </c>
      <c r="DH36">
        <v>0</v>
      </c>
      <c r="DI36">
        <v>0</v>
      </c>
      <c r="DJ36">
        <v>14.084</v>
      </c>
      <c r="DK36">
        <v>0</v>
      </c>
      <c r="DL36">
        <v>0</v>
      </c>
      <c r="DM36">
        <v>3.2360000000000002</v>
      </c>
      <c r="DN36">
        <v>0.28899999999999998</v>
      </c>
      <c r="DO36">
        <v>0</v>
      </c>
      <c r="DP36">
        <v>0</v>
      </c>
      <c r="DQ36">
        <v>3.5999999999999997E-2</v>
      </c>
      <c r="DR36">
        <v>2.4E-2</v>
      </c>
      <c r="DS36">
        <v>0.06</v>
      </c>
      <c r="DT36">
        <v>1.2E-2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3.657</v>
      </c>
      <c r="EA36">
        <v>0</v>
      </c>
      <c r="EB36">
        <v>0</v>
      </c>
      <c r="EC36">
        <v>28.65</v>
      </c>
      <c r="ED36">
        <v>1.7689999999999999</v>
      </c>
      <c r="EE36">
        <v>68.400000000000006</v>
      </c>
      <c r="EF36">
        <v>2.8029999999999999</v>
      </c>
      <c r="EG36">
        <v>2.0316700000000001</v>
      </c>
      <c r="EH36">
        <v>2.4289999999999998</v>
      </c>
      <c r="EI36">
        <v>175</v>
      </c>
      <c r="EJ36">
        <v>0</v>
      </c>
      <c r="EK36">
        <v>0</v>
      </c>
      <c r="EL36">
        <v>0</v>
      </c>
      <c r="EM36" t="s">
        <v>241</v>
      </c>
      <c r="EN36" t="s">
        <v>242</v>
      </c>
      <c r="EO36" t="s">
        <v>242</v>
      </c>
      <c r="EP36" t="s">
        <v>242</v>
      </c>
      <c r="EQ36" t="s">
        <v>242</v>
      </c>
      <c r="ER36" t="s">
        <v>242</v>
      </c>
      <c r="ES36" t="s">
        <v>242</v>
      </c>
      <c r="ET36" t="s">
        <v>242</v>
      </c>
      <c r="EU36" t="s">
        <v>242</v>
      </c>
      <c r="EV36" t="s">
        <v>242</v>
      </c>
      <c r="EW36" t="s">
        <v>242</v>
      </c>
      <c r="EX36" t="s">
        <v>241</v>
      </c>
      <c r="EY36" t="s">
        <v>242</v>
      </c>
      <c r="EZ36" t="s">
        <v>242</v>
      </c>
      <c r="FA36" t="s">
        <v>242</v>
      </c>
      <c r="FB36" t="s">
        <v>242</v>
      </c>
      <c r="FC36" t="s">
        <v>242</v>
      </c>
      <c r="FD36" t="s">
        <v>242</v>
      </c>
      <c r="FE36" t="s">
        <v>242</v>
      </c>
      <c r="FF36" t="s">
        <v>242</v>
      </c>
      <c r="FG36" t="s">
        <v>241</v>
      </c>
      <c r="FH36" t="s">
        <v>241</v>
      </c>
      <c r="FI36" t="s">
        <v>241</v>
      </c>
      <c r="FJ36" t="s">
        <v>241</v>
      </c>
      <c r="FK36" t="s">
        <v>242</v>
      </c>
      <c r="FL36" t="s">
        <v>242</v>
      </c>
      <c r="FM36" t="s">
        <v>242</v>
      </c>
      <c r="FN36" t="s">
        <v>242</v>
      </c>
      <c r="FO36" t="s">
        <v>242</v>
      </c>
      <c r="FP36" t="s">
        <v>242</v>
      </c>
      <c r="FQ36" t="s">
        <v>242</v>
      </c>
      <c r="FR36" t="s">
        <v>242</v>
      </c>
      <c r="FS36" t="s">
        <v>242</v>
      </c>
      <c r="FT36" t="s">
        <v>242</v>
      </c>
      <c r="FU36" t="s">
        <v>242</v>
      </c>
      <c r="FV36" t="s">
        <v>242</v>
      </c>
      <c r="FW36" t="s">
        <v>242</v>
      </c>
      <c r="FX36" t="s">
        <v>242</v>
      </c>
      <c r="FY36" t="s">
        <v>242</v>
      </c>
      <c r="FZ36" t="s">
        <v>242</v>
      </c>
      <c r="GA36" t="s">
        <v>242</v>
      </c>
      <c r="GB36" t="s">
        <v>242</v>
      </c>
      <c r="GC36" t="s">
        <v>242</v>
      </c>
      <c r="GD36" t="s">
        <v>242</v>
      </c>
      <c r="GE36" t="s">
        <v>242</v>
      </c>
      <c r="GF36" t="s">
        <v>242</v>
      </c>
      <c r="GG36" t="s">
        <v>266</v>
      </c>
      <c r="GH36" t="s">
        <v>250</v>
      </c>
      <c r="GI36" t="s">
        <v>242</v>
      </c>
      <c r="GJ36" t="s">
        <v>242</v>
      </c>
      <c r="GK36" t="s">
        <v>242</v>
      </c>
      <c r="GL36">
        <v>0</v>
      </c>
      <c r="GM36">
        <v>0</v>
      </c>
      <c r="GN36">
        <v>0</v>
      </c>
      <c r="GR36" t="s">
        <v>242</v>
      </c>
      <c r="GS36" t="s">
        <v>242</v>
      </c>
      <c r="GT36" t="s">
        <v>242</v>
      </c>
      <c r="GU36" t="s">
        <v>242</v>
      </c>
      <c r="GV36" t="s">
        <v>242</v>
      </c>
      <c r="GW36" t="s">
        <v>242</v>
      </c>
      <c r="GX36" t="s">
        <v>242</v>
      </c>
      <c r="GY36" t="s">
        <v>242</v>
      </c>
      <c r="GZ36" t="s">
        <v>242</v>
      </c>
      <c r="HA36" t="s">
        <v>242</v>
      </c>
      <c r="HB36" t="s">
        <v>242</v>
      </c>
      <c r="HC36" t="s">
        <v>242</v>
      </c>
      <c r="HD36" t="s">
        <v>242</v>
      </c>
      <c r="HE36" t="s">
        <v>242</v>
      </c>
      <c r="HF36" t="s">
        <v>242</v>
      </c>
    </row>
    <row r="37" spans="1:214">
      <c r="A37">
        <v>3</v>
      </c>
      <c r="B37" t="s">
        <v>267</v>
      </c>
      <c r="F37">
        <v>536.29999999999995</v>
      </c>
      <c r="G37">
        <v>2243.8791999999999</v>
      </c>
      <c r="H37">
        <v>96.486000000000004</v>
      </c>
      <c r="I37">
        <v>20.405999999999999</v>
      </c>
      <c r="J37">
        <v>38.637999999999998</v>
      </c>
      <c r="K37">
        <v>24.5</v>
      </c>
      <c r="L37">
        <v>4.7119999999999997</v>
      </c>
      <c r="M37">
        <v>4.3940000000000001</v>
      </c>
      <c r="N37">
        <v>0.313</v>
      </c>
      <c r="O37">
        <v>0</v>
      </c>
      <c r="P37">
        <v>29.4</v>
      </c>
      <c r="Q37">
        <v>6</v>
      </c>
      <c r="R37">
        <v>0.14799999999999999</v>
      </c>
      <c r="S37">
        <v>0</v>
      </c>
      <c r="T37">
        <v>0.7</v>
      </c>
      <c r="U37">
        <v>0.56299999999999994</v>
      </c>
      <c r="V37">
        <v>36.299999999999997</v>
      </c>
      <c r="W37">
        <v>0.52100000000000002</v>
      </c>
      <c r="X37">
        <v>0.26400000000000001</v>
      </c>
      <c r="Y37">
        <v>3.5920000000000001</v>
      </c>
      <c r="Z37">
        <v>7.2430000000000003</v>
      </c>
      <c r="AA37">
        <v>0.72299999999999998</v>
      </c>
      <c r="AB37">
        <v>0.35399999999999998</v>
      </c>
      <c r="AC37">
        <v>3.38</v>
      </c>
      <c r="AD37">
        <v>29.7</v>
      </c>
      <c r="AE37">
        <v>2.4</v>
      </c>
      <c r="AF37">
        <v>49.902000000000001</v>
      </c>
      <c r="AG37">
        <v>1075.7</v>
      </c>
      <c r="AH37">
        <v>443.8</v>
      </c>
      <c r="AI37">
        <v>44.3</v>
      </c>
      <c r="AJ37">
        <v>53.6</v>
      </c>
      <c r="AK37">
        <v>200.5</v>
      </c>
      <c r="AL37">
        <v>238.7</v>
      </c>
      <c r="AM37">
        <v>1495.3</v>
      </c>
      <c r="AN37">
        <v>2.6110000000000002</v>
      </c>
      <c r="AO37">
        <v>3.7389999999999999</v>
      </c>
      <c r="AP37">
        <v>0.29399999999999998</v>
      </c>
      <c r="AQ37">
        <v>0.86099999999999999</v>
      </c>
      <c r="AR37">
        <v>109.8</v>
      </c>
      <c r="AS37">
        <v>3.17</v>
      </c>
      <c r="AT37">
        <v>0</v>
      </c>
      <c r="AU37">
        <v>0</v>
      </c>
      <c r="AV37">
        <v>0</v>
      </c>
      <c r="AW37">
        <v>0</v>
      </c>
      <c r="AX37">
        <v>0.92</v>
      </c>
      <c r="AY37">
        <v>0.55900000000000005</v>
      </c>
      <c r="AZ37">
        <v>0</v>
      </c>
      <c r="BA37">
        <v>1.4790000000000001</v>
      </c>
      <c r="BB37">
        <v>1.143</v>
      </c>
      <c r="BC37">
        <v>1.1850000000000001</v>
      </c>
      <c r="BD37">
        <v>0</v>
      </c>
      <c r="BE37">
        <v>2.3330000000000002</v>
      </c>
      <c r="BF37">
        <v>0.01</v>
      </c>
      <c r="BG37">
        <v>0</v>
      </c>
      <c r="BH37">
        <v>7.1999999999999995E-2</v>
      </c>
      <c r="BI37">
        <v>21.320799999999998</v>
      </c>
      <c r="BJ37">
        <v>21.392800000000001</v>
      </c>
      <c r="BK37">
        <v>1.2450000000000001</v>
      </c>
      <c r="BL37">
        <v>1.51</v>
      </c>
      <c r="BM37">
        <v>0.48980000000000001</v>
      </c>
      <c r="BN37">
        <v>1.0840000000000001</v>
      </c>
      <c r="BO37">
        <v>0.155</v>
      </c>
      <c r="BP37">
        <v>1.8320000000000001</v>
      </c>
      <c r="BQ37">
        <v>2.6549999999999998</v>
      </c>
      <c r="BR37">
        <v>0.94</v>
      </c>
      <c r="BS37">
        <v>1.494</v>
      </c>
      <c r="BT37">
        <v>1.548</v>
      </c>
      <c r="BU37">
        <v>0.46100000000000002</v>
      </c>
      <c r="BV37">
        <v>0.24299999999999999</v>
      </c>
      <c r="BW37">
        <v>0.81100000000000005</v>
      </c>
      <c r="BX37">
        <v>0.65900000000000003</v>
      </c>
      <c r="BY37">
        <v>0.85599999999999998</v>
      </c>
      <c r="BZ37">
        <v>0.218</v>
      </c>
      <c r="CA37">
        <v>1.0589999999999999</v>
      </c>
      <c r="CB37">
        <v>1.1870000000000001</v>
      </c>
      <c r="CC37">
        <v>0.64100000000000001</v>
      </c>
      <c r="CD37">
        <v>10.111000000000001</v>
      </c>
      <c r="CE37">
        <v>1.133</v>
      </c>
      <c r="CF37">
        <v>1.79</v>
      </c>
      <c r="CG37">
        <v>3.4079999999999999</v>
      </c>
      <c r="CH37">
        <v>0.97899999999999998</v>
      </c>
      <c r="CI37">
        <v>1.044</v>
      </c>
      <c r="CJ37">
        <v>0.81399999999999995</v>
      </c>
      <c r="CK37">
        <v>9.1679999999999993</v>
      </c>
      <c r="CL37">
        <v>122.3</v>
      </c>
      <c r="CM37">
        <v>41</v>
      </c>
      <c r="CN37">
        <v>0</v>
      </c>
      <c r="CO37">
        <v>0</v>
      </c>
      <c r="CP37">
        <v>0</v>
      </c>
      <c r="CQ37">
        <v>0</v>
      </c>
      <c r="CR37">
        <v>7.1999999999999995E-2</v>
      </c>
      <c r="CS37">
        <v>0.55200000000000005</v>
      </c>
      <c r="CT37">
        <v>3.5999999999999997E-2</v>
      </c>
      <c r="CU37">
        <v>8.4920000000000009</v>
      </c>
      <c r="CV37">
        <v>7.1999999999999995E-2</v>
      </c>
      <c r="CW37">
        <v>4.7450000000000001</v>
      </c>
      <c r="CX37">
        <v>2.4E-2</v>
      </c>
      <c r="CY37">
        <v>0</v>
      </c>
      <c r="CZ37">
        <v>0</v>
      </c>
      <c r="DA37">
        <v>14.007</v>
      </c>
      <c r="DB37">
        <v>0.06</v>
      </c>
      <c r="DC37">
        <v>0</v>
      </c>
      <c r="DD37">
        <v>1.26</v>
      </c>
      <c r="DE37">
        <v>2.4E-2</v>
      </c>
      <c r="DF37">
        <v>16.196000000000002</v>
      </c>
      <c r="DG37">
        <v>0.28799999999999998</v>
      </c>
      <c r="DH37">
        <v>0</v>
      </c>
      <c r="DI37">
        <v>0</v>
      </c>
      <c r="DJ37">
        <v>17.827999999999999</v>
      </c>
      <c r="DK37">
        <v>0</v>
      </c>
      <c r="DL37">
        <v>0</v>
      </c>
      <c r="DM37">
        <v>3.7160000000000002</v>
      </c>
      <c r="DN37">
        <v>0.373</v>
      </c>
      <c r="DO37">
        <v>0</v>
      </c>
      <c r="DP37">
        <v>0</v>
      </c>
      <c r="DQ37">
        <v>4.8000000000000001E-2</v>
      </c>
      <c r="DR37">
        <v>2.4E-2</v>
      </c>
      <c r="DS37">
        <v>0.108</v>
      </c>
      <c r="DT37">
        <v>2.4E-2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4.2809999999999997</v>
      </c>
      <c r="EA37">
        <v>0</v>
      </c>
      <c r="EB37">
        <v>0</v>
      </c>
      <c r="EC37">
        <v>36.101999999999997</v>
      </c>
      <c r="ED37">
        <v>2.3330000000000002</v>
      </c>
      <c r="EE37">
        <v>64.8</v>
      </c>
      <c r="EF37">
        <v>2.7789999999999999</v>
      </c>
      <c r="EG37">
        <v>2.0416699999999999</v>
      </c>
      <c r="EH37">
        <v>2.165</v>
      </c>
      <c r="EI37">
        <v>175</v>
      </c>
      <c r="EJ37">
        <v>0</v>
      </c>
      <c r="EK37">
        <v>0</v>
      </c>
      <c r="EL37">
        <v>0</v>
      </c>
      <c r="EM37" t="s">
        <v>241</v>
      </c>
      <c r="EU37" t="s">
        <v>241</v>
      </c>
      <c r="EV37" t="s">
        <v>241</v>
      </c>
      <c r="EX37" t="s">
        <v>241</v>
      </c>
      <c r="FA37" t="s">
        <v>242</v>
      </c>
      <c r="FG37" t="s">
        <v>241</v>
      </c>
      <c r="FH37" t="s">
        <v>241</v>
      </c>
      <c r="FI37" t="s">
        <v>241</v>
      </c>
      <c r="FJ37" t="s">
        <v>241</v>
      </c>
      <c r="FM37" t="s">
        <v>241</v>
      </c>
      <c r="GA37" t="s">
        <v>242</v>
      </c>
      <c r="GE37" t="s">
        <v>242</v>
      </c>
      <c r="GF37" t="s">
        <v>242</v>
      </c>
      <c r="GG37" t="s">
        <v>251</v>
      </c>
      <c r="GH37" t="s">
        <v>268</v>
      </c>
      <c r="GI37" t="s">
        <v>242</v>
      </c>
      <c r="GJ37" t="s">
        <v>242</v>
      </c>
      <c r="GK37" t="s">
        <v>242</v>
      </c>
      <c r="GL37">
        <v>0</v>
      </c>
      <c r="GM37">
        <v>0</v>
      </c>
      <c r="GN37">
        <v>0</v>
      </c>
    </row>
    <row r="38" spans="1:214">
      <c r="A38">
        <v>4</v>
      </c>
      <c r="B38" t="s">
        <v>344</v>
      </c>
      <c r="D38" t="s">
        <v>241</v>
      </c>
      <c r="E38" t="s">
        <v>231</v>
      </c>
      <c r="F38">
        <v>536.29999999999995</v>
      </c>
      <c r="G38">
        <v>2243.8791999999999</v>
      </c>
      <c r="H38">
        <v>96.486000000000004</v>
      </c>
      <c r="I38">
        <v>20.405999999999999</v>
      </c>
      <c r="J38">
        <v>38.637999999999998</v>
      </c>
      <c r="K38">
        <v>24.5</v>
      </c>
      <c r="L38">
        <v>4.7119999999999997</v>
      </c>
      <c r="M38">
        <v>4.3940000000000001</v>
      </c>
      <c r="N38">
        <v>0.313</v>
      </c>
      <c r="O38">
        <v>0</v>
      </c>
      <c r="P38">
        <v>29.4</v>
      </c>
      <c r="Q38">
        <v>6</v>
      </c>
      <c r="R38">
        <v>0.14799999999999999</v>
      </c>
      <c r="S38">
        <v>0</v>
      </c>
      <c r="T38">
        <v>0.7</v>
      </c>
      <c r="U38">
        <v>0.56299999999999994</v>
      </c>
      <c r="V38">
        <v>36.299999999999997</v>
      </c>
      <c r="W38">
        <v>0.52100000000000002</v>
      </c>
      <c r="X38">
        <v>0.26400000000000001</v>
      </c>
      <c r="Y38">
        <v>3.5920000000000001</v>
      </c>
      <c r="Z38">
        <v>7.2430000000000003</v>
      </c>
      <c r="AA38">
        <v>0.72299999999999998</v>
      </c>
      <c r="AB38">
        <v>0.35399999999999998</v>
      </c>
      <c r="AC38">
        <v>3.38</v>
      </c>
      <c r="AD38">
        <v>29.7</v>
      </c>
      <c r="AE38">
        <v>2.4</v>
      </c>
      <c r="AF38">
        <v>49.902000000000001</v>
      </c>
      <c r="AG38">
        <v>1075.7</v>
      </c>
      <c r="AH38">
        <v>443.8</v>
      </c>
      <c r="AI38">
        <v>44.3</v>
      </c>
      <c r="AJ38">
        <v>53.6</v>
      </c>
      <c r="AK38">
        <v>200.5</v>
      </c>
      <c r="AL38">
        <v>238.7</v>
      </c>
      <c r="AM38">
        <v>1495.3</v>
      </c>
      <c r="AN38">
        <v>2.6110000000000002</v>
      </c>
      <c r="AO38">
        <v>3.7389999999999999</v>
      </c>
      <c r="AP38">
        <v>0.29399999999999998</v>
      </c>
      <c r="AQ38">
        <v>0.86099999999999999</v>
      </c>
      <c r="AR38">
        <v>109.8</v>
      </c>
      <c r="AS38">
        <v>3.17</v>
      </c>
      <c r="AT38">
        <v>0</v>
      </c>
      <c r="AU38">
        <v>0</v>
      </c>
      <c r="AV38">
        <v>0</v>
      </c>
      <c r="AW38">
        <v>0</v>
      </c>
      <c r="AX38">
        <v>0.92</v>
      </c>
      <c r="AY38">
        <v>0.55900000000000005</v>
      </c>
      <c r="AZ38">
        <v>0</v>
      </c>
      <c r="BA38">
        <v>1.4790000000000001</v>
      </c>
      <c r="BB38">
        <v>1.143</v>
      </c>
      <c r="BC38">
        <v>1.1850000000000001</v>
      </c>
      <c r="BD38">
        <v>0</v>
      </c>
      <c r="BE38">
        <v>2.3330000000000002</v>
      </c>
      <c r="BF38">
        <v>0.01</v>
      </c>
      <c r="BG38">
        <v>0</v>
      </c>
      <c r="BH38">
        <v>7.1999999999999995E-2</v>
      </c>
      <c r="BI38">
        <v>21.320799999999998</v>
      </c>
      <c r="BJ38">
        <v>21.392800000000001</v>
      </c>
      <c r="BK38">
        <v>1.2450000000000001</v>
      </c>
      <c r="BL38">
        <v>1.51</v>
      </c>
      <c r="BM38">
        <v>0.48980000000000001</v>
      </c>
      <c r="BN38">
        <v>1.0840000000000001</v>
      </c>
      <c r="BO38">
        <v>0.155</v>
      </c>
      <c r="BP38">
        <v>1.8320000000000001</v>
      </c>
      <c r="BQ38">
        <v>2.6549999999999998</v>
      </c>
      <c r="BR38">
        <v>0.94</v>
      </c>
      <c r="BS38">
        <v>1.494</v>
      </c>
      <c r="BT38">
        <v>1.548</v>
      </c>
      <c r="BU38">
        <v>0.46100000000000002</v>
      </c>
      <c r="BV38">
        <v>0.24299999999999999</v>
      </c>
      <c r="BW38">
        <v>0.81100000000000005</v>
      </c>
      <c r="BX38">
        <v>0.65900000000000003</v>
      </c>
      <c r="BY38">
        <v>0.85599999999999998</v>
      </c>
      <c r="BZ38">
        <v>0.218</v>
      </c>
      <c r="CA38">
        <v>1.0589999999999999</v>
      </c>
      <c r="CB38">
        <v>1.1870000000000001</v>
      </c>
      <c r="CC38">
        <v>0.64100000000000001</v>
      </c>
      <c r="CD38">
        <v>10.111000000000001</v>
      </c>
      <c r="CE38">
        <v>1.133</v>
      </c>
      <c r="CF38">
        <v>1.79</v>
      </c>
      <c r="CG38">
        <v>3.4079999999999999</v>
      </c>
      <c r="CH38">
        <v>0.97899999999999998</v>
      </c>
      <c r="CI38">
        <v>1.044</v>
      </c>
      <c r="CJ38">
        <v>0.81399999999999995</v>
      </c>
      <c r="CK38">
        <v>9.1679999999999993</v>
      </c>
      <c r="CL38">
        <v>122.3</v>
      </c>
      <c r="CM38">
        <v>41</v>
      </c>
      <c r="CN38">
        <v>0</v>
      </c>
      <c r="CO38">
        <v>0</v>
      </c>
      <c r="CP38">
        <v>0</v>
      </c>
      <c r="CQ38">
        <v>0</v>
      </c>
      <c r="CR38">
        <v>7.1999999999999995E-2</v>
      </c>
      <c r="CS38">
        <v>0.55200000000000005</v>
      </c>
      <c r="CT38">
        <v>3.5999999999999997E-2</v>
      </c>
      <c r="CU38">
        <v>8.4920000000000009</v>
      </c>
      <c r="CV38">
        <v>7.1999999999999995E-2</v>
      </c>
      <c r="CW38">
        <v>4.7450000000000001</v>
      </c>
      <c r="CX38">
        <v>2.4E-2</v>
      </c>
      <c r="CY38">
        <v>0</v>
      </c>
      <c r="CZ38">
        <v>0</v>
      </c>
      <c r="DA38">
        <v>14.007</v>
      </c>
      <c r="DB38">
        <v>0.06</v>
      </c>
      <c r="DC38">
        <v>0</v>
      </c>
      <c r="DD38">
        <v>1.26</v>
      </c>
      <c r="DE38">
        <v>2.4E-2</v>
      </c>
      <c r="DF38">
        <v>16.196000000000002</v>
      </c>
      <c r="DG38">
        <v>0.28799999999999998</v>
      </c>
      <c r="DH38">
        <v>0</v>
      </c>
      <c r="DI38">
        <v>0</v>
      </c>
      <c r="DJ38">
        <v>17.827999999999999</v>
      </c>
      <c r="DK38">
        <v>0</v>
      </c>
      <c r="DL38">
        <v>0</v>
      </c>
      <c r="DM38">
        <v>3.7160000000000002</v>
      </c>
      <c r="DN38">
        <v>0.373</v>
      </c>
      <c r="DO38">
        <v>0</v>
      </c>
      <c r="DP38">
        <v>0</v>
      </c>
      <c r="DQ38">
        <v>4.8000000000000001E-2</v>
      </c>
      <c r="DR38">
        <v>2.4E-2</v>
      </c>
      <c r="DS38">
        <v>0.108</v>
      </c>
      <c r="DT38">
        <v>2.4E-2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4.2809999999999997</v>
      </c>
      <c r="EA38">
        <v>0</v>
      </c>
      <c r="EB38">
        <v>0</v>
      </c>
      <c r="EC38">
        <v>36.101999999999997</v>
      </c>
      <c r="ED38">
        <v>2.3330000000000002</v>
      </c>
      <c r="EE38">
        <v>64.8</v>
      </c>
      <c r="EF38">
        <v>2.7789999999999999</v>
      </c>
      <c r="EG38">
        <v>2.0416699999999999</v>
      </c>
      <c r="EH38">
        <v>2.165</v>
      </c>
      <c r="EI38">
        <v>175</v>
      </c>
      <c r="EJ38">
        <v>0</v>
      </c>
      <c r="EK38">
        <v>0</v>
      </c>
      <c r="EL38">
        <v>0</v>
      </c>
      <c r="EM38" t="s">
        <v>241</v>
      </c>
      <c r="EN38" t="s">
        <v>242</v>
      </c>
      <c r="EO38" t="s">
        <v>242</v>
      </c>
      <c r="EP38" t="s">
        <v>242</v>
      </c>
      <c r="EQ38" t="s">
        <v>242</v>
      </c>
      <c r="ER38" t="s">
        <v>242</v>
      </c>
      <c r="ES38" t="s">
        <v>242</v>
      </c>
      <c r="ET38" t="s">
        <v>242</v>
      </c>
      <c r="EU38" t="s">
        <v>241</v>
      </c>
      <c r="EV38" t="s">
        <v>241</v>
      </c>
      <c r="EW38" t="s">
        <v>242</v>
      </c>
      <c r="EX38" t="s">
        <v>241</v>
      </c>
      <c r="EY38" t="s">
        <v>242</v>
      </c>
      <c r="EZ38" t="s">
        <v>242</v>
      </c>
      <c r="FA38" t="s">
        <v>242</v>
      </c>
      <c r="FB38" t="s">
        <v>242</v>
      </c>
      <c r="FC38" t="s">
        <v>242</v>
      </c>
      <c r="FD38" t="s">
        <v>242</v>
      </c>
      <c r="FE38" t="s">
        <v>242</v>
      </c>
      <c r="FF38" t="s">
        <v>242</v>
      </c>
      <c r="FG38" t="s">
        <v>241</v>
      </c>
      <c r="FH38" t="s">
        <v>241</v>
      </c>
      <c r="FI38" t="s">
        <v>241</v>
      </c>
      <c r="FJ38" t="s">
        <v>241</v>
      </c>
      <c r="FK38" t="s">
        <v>242</v>
      </c>
      <c r="FL38" t="s">
        <v>242</v>
      </c>
      <c r="FM38" t="s">
        <v>241</v>
      </c>
      <c r="FN38" t="s">
        <v>242</v>
      </c>
      <c r="FO38" t="s">
        <v>242</v>
      </c>
      <c r="FP38" t="s">
        <v>242</v>
      </c>
      <c r="FQ38" t="s">
        <v>242</v>
      </c>
      <c r="FR38" t="s">
        <v>242</v>
      </c>
      <c r="FS38" t="s">
        <v>242</v>
      </c>
      <c r="FT38" t="s">
        <v>242</v>
      </c>
      <c r="FU38" t="s">
        <v>242</v>
      </c>
      <c r="FV38" t="s">
        <v>242</v>
      </c>
      <c r="FW38" t="s">
        <v>242</v>
      </c>
      <c r="FX38" t="s">
        <v>242</v>
      </c>
      <c r="FY38" t="s">
        <v>242</v>
      </c>
      <c r="FZ38" t="s">
        <v>242</v>
      </c>
      <c r="GA38" t="s">
        <v>242</v>
      </c>
      <c r="GB38" t="s">
        <v>242</v>
      </c>
      <c r="GC38" t="s">
        <v>242</v>
      </c>
      <c r="GD38" t="s">
        <v>242</v>
      </c>
      <c r="GE38" t="s">
        <v>242</v>
      </c>
      <c r="GF38" t="s">
        <v>242</v>
      </c>
      <c r="GG38" t="s">
        <v>251</v>
      </c>
      <c r="GH38" t="s">
        <v>268</v>
      </c>
      <c r="GI38" t="s">
        <v>242</v>
      </c>
      <c r="GJ38" t="s">
        <v>242</v>
      </c>
      <c r="GK38" t="s">
        <v>242</v>
      </c>
      <c r="GL38">
        <v>0</v>
      </c>
      <c r="GM38">
        <v>0</v>
      </c>
      <c r="GN38">
        <v>0</v>
      </c>
      <c r="GR38" t="s">
        <v>242</v>
      </c>
      <c r="GS38" t="s">
        <v>242</v>
      </c>
      <c r="GT38" t="s">
        <v>242</v>
      </c>
      <c r="GU38" t="s">
        <v>242</v>
      </c>
      <c r="GV38" t="s">
        <v>242</v>
      </c>
      <c r="GW38" t="s">
        <v>242</v>
      </c>
      <c r="GX38" t="s">
        <v>242</v>
      </c>
      <c r="GY38" t="s">
        <v>242</v>
      </c>
      <c r="GZ38" t="s">
        <v>242</v>
      </c>
      <c r="HA38" t="s">
        <v>242</v>
      </c>
      <c r="HB38" t="s">
        <v>242</v>
      </c>
      <c r="HC38" t="s">
        <v>242</v>
      </c>
      <c r="HD38" t="s">
        <v>242</v>
      </c>
      <c r="HE38" t="s">
        <v>242</v>
      </c>
      <c r="HF38" t="s">
        <v>242</v>
      </c>
    </row>
    <row r="39" spans="1:214">
      <c r="A39">
        <v>3</v>
      </c>
      <c r="B39" t="s">
        <v>269</v>
      </c>
      <c r="F39">
        <v>446.8</v>
      </c>
      <c r="G39">
        <v>1869.4112</v>
      </c>
      <c r="H39">
        <v>63.002000000000002</v>
      </c>
      <c r="I39">
        <v>24.471</v>
      </c>
      <c r="J39">
        <v>25.006</v>
      </c>
      <c r="K39">
        <v>29.015000000000001</v>
      </c>
      <c r="L39">
        <v>2.41</v>
      </c>
      <c r="M39">
        <v>5.0739999999999998</v>
      </c>
      <c r="N39">
        <v>0.94499999999999995</v>
      </c>
      <c r="O39">
        <v>0</v>
      </c>
      <c r="P39">
        <v>259.3</v>
      </c>
      <c r="Q39">
        <v>217.5</v>
      </c>
      <c r="R39">
        <v>0.17599999999999999</v>
      </c>
      <c r="S39">
        <v>1</v>
      </c>
      <c r="T39">
        <v>1.1839999999999999</v>
      </c>
      <c r="U39">
        <v>0.90100000000000002</v>
      </c>
      <c r="V39">
        <v>35</v>
      </c>
      <c r="W39">
        <v>0.33200000000000002</v>
      </c>
      <c r="X39">
        <v>0.35099999999999998</v>
      </c>
      <c r="Y39">
        <v>1.3268</v>
      </c>
      <c r="Z39">
        <v>6.5549999999999997</v>
      </c>
      <c r="AA39">
        <v>0.65500000000000003</v>
      </c>
      <c r="AB39">
        <v>0.14699999999999999</v>
      </c>
      <c r="AC39">
        <v>7.21</v>
      </c>
      <c r="AD39">
        <v>53</v>
      </c>
      <c r="AE39">
        <v>1.44</v>
      </c>
      <c r="AF39">
        <v>0.51400000000000001</v>
      </c>
      <c r="AG39">
        <v>984.8</v>
      </c>
      <c r="AH39">
        <v>283.8</v>
      </c>
      <c r="AI39">
        <v>645.29999999999995</v>
      </c>
      <c r="AJ39">
        <v>53.5</v>
      </c>
      <c r="AK39">
        <v>508</v>
      </c>
      <c r="AL39">
        <v>214.5</v>
      </c>
      <c r="AM39">
        <v>1504.3</v>
      </c>
      <c r="AN39">
        <v>1.4610000000000001</v>
      </c>
      <c r="AO39">
        <v>3.754</v>
      </c>
      <c r="AP39">
        <v>0.32</v>
      </c>
      <c r="AQ39">
        <v>0.57399999999999995</v>
      </c>
      <c r="AR39">
        <v>136.5</v>
      </c>
      <c r="AS39">
        <v>29.83</v>
      </c>
      <c r="AT39">
        <v>0</v>
      </c>
      <c r="AU39">
        <v>0</v>
      </c>
      <c r="AV39">
        <v>0</v>
      </c>
      <c r="AW39">
        <v>0</v>
      </c>
      <c r="AX39">
        <v>2.0979999999999999</v>
      </c>
      <c r="AY39">
        <v>2.2519999999999998</v>
      </c>
      <c r="AZ39">
        <v>0</v>
      </c>
      <c r="BA39">
        <v>4.3449999999999998</v>
      </c>
      <c r="BB39">
        <v>1.0589999999999999</v>
      </c>
      <c r="BC39">
        <v>0.47499999999999998</v>
      </c>
      <c r="BD39">
        <v>0.32500000000000001</v>
      </c>
      <c r="BE39">
        <v>1.8540000000000001</v>
      </c>
      <c r="BF39">
        <v>0.08</v>
      </c>
      <c r="BG39">
        <v>0.09</v>
      </c>
      <c r="BH39">
        <v>0</v>
      </c>
      <c r="BI39">
        <v>22.021000000000001</v>
      </c>
      <c r="BJ39">
        <v>22.021000000000001</v>
      </c>
      <c r="BK39">
        <v>0.78800000000000003</v>
      </c>
      <c r="BL39">
        <v>1.032</v>
      </c>
      <c r="BM39">
        <v>0.151</v>
      </c>
      <c r="BN39">
        <v>0.39900000000000002</v>
      </c>
      <c r="BO39">
        <v>9.7000000000000003E-2</v>
      </c>
      <c r="BP39">
        <v>0.99299999999999999</v>
      </c>
      <c r="BQ39">
        <v>1.472</v>
      </c>
      <c r="BR39">
        <v>1.222</v>
      </c>
      <c r="BS39">
        <v>2.258</v>
      </c>
      <c r="BT39">
        <v>1.788</v>
      </c>
      <c r="BU39">
        <v>0.55500000000000005</v>
      </c>
      <c r="BV39">
        <v>0.16400000000000001</v>
      </c>
      <c r="BW39">
        <v>1.226</v>
      </c>
      <c r="BX39">
        <v>1.1559999999999999</v>
      </c>
      <c r="BY39">
        <v>0.97099999999999997</v>
      </c>
      <c r="BZ39">
        <v>0.32100000000000001</v>
      </c>
      <c r="CA39">
        <v>1.514</v>
      </c>
      <c r="CB39">
        <v>0.86299999999999999</v>
      </c>
      <c r="CC39">
        <v>0.61899999999999999</v>
      </c>
      <c r="CD39">
        <v>12.641999999999999</v>
      </c>
      <c r="CE39">
        <v>0.73399999999999999</v>
      </c>
      <c r="CF39">
        <v>1.5880000000000001</v>
      </c>
      <c r="CG39">
        <v>5.6619999999999999</v>
      </c>
      <c r="CH39">
        <v>0.501</v>
      </c>
      <c r="CI39">
        <v>2.7080000000000002</v>
      </c>
      <c r="CJ39">
        <v>1.302</v>
      </c>
      <c r="CK39">
        <v>12.497999999999999</v>
      </c>
      <c r="CL39">
        <v>59.1</v>
      </c>
      <c r="CM39">
        <v>19.600000000000001</v>
      </c>
      <c r="CN39">
        <v>0.79200000000000004</v>
      </c>
      <c r="CO39">
        <v>0.51200000000000001</v>
      </c>
      <c r="CP39">
        <v>0.316</v>
      </c>
      <c r="CQ39">
        <v>0.63600000000000001</v>
      </c>
      <c r="CR39">
        <v>0.82799999999999996</v>
      </c>
      <c r="CS39">
        <v>2.4409999999999998</v>
      </c>
      <c r="CT39">
        <v>0.26400000000000001</v>
      </c>
      <c r="CU39">
        <v>6.26</v>
      </c>
      <c r="CV39">
        <v>0.20499999999999999</v>
      </c>
      <c r="CW39">
        <v>2.36</v>
      </c>
      <c r="CX39">
        <v>0.13200000000000001</v>
      </c>
      <c r="CY39">
        <v>0.02</v>
      </c>
      <c r="CZ39">
        <v>0</v>
      </c>
      <c r="DA39">
        <v>14.768000000000001</v>
      </c>
      <c r="DB39">
        <v>0.312</v>
      </c>
      <c r="DC39">
        <v>0.152</v>
      </c>
      <c r="DD39">
        <v>0.65200000000000002</v>
      </c>
      <c r="DE39">
        <v>0.224</v>
      </c>
      <c r="DF39">
        <v>5.9569999999999999</v>
      </c>
      <c r="DG39">
        <v>0.123</v>
      </c>
      <c r="DH39">
        <v>7.4999999999999997E-2</v>
      </c>
      <c r="DI39">
        <v>0</v>
      </c>
      <c r="DJ39">
        <v>7.4950000000000001</v>
      </c>
      <c r="DK39">
        <v>0</v>
      </c>
      <c r="DL39">
        <v>0</v>
      </c>
      <c r="DM39">
        <v>0.81</v>
      </c>
      <c r="DN39">
        <v>0.35899999999999999</v>
      </c>
      <c r="DO39">
        <v>0</v>
      </c>
      <c r="DP39">
        <v>0</v>
      </c>
      <c r="DQ39">
        <v>0</v>
      </c>
      <c r="DR39">
        <v>0</v>
      </c>
      <c r="DS39">
        <v>5.5E-2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1.224</v>
      </c>
      <c r="EA39">
        <v>1.304</v>
      </c>
      <c r="EB39">
        <v>0.95199999999999996</v>
      </c>
      <c r="EC39">
        <v>21.225999999999999</v>
      </c>
      <c r="ED39">
        <v>1.47</v>
      </c>
      <c r="EE39">
        <v>56</v>
      </c>
      <c r="EF39">
        <v>0.89400000000000002</v>
      </c>
      <c r="EG39">
        <v>2.4179200000000001</v>
      </c>
      <c r="EH39">
        <v>2.4500000000000002</v>
      </c>
      <c r="EI39">
        <v>43</v>
      </c>
      <c r="EJ39">
        <v>0</v>
      </c>
      <c r="EK39">
        <v>0</v>
      </c>
      <c r="EL39">
        <v>0</v>
      </c>
      <c r="EM39" t="s">
        <v>241</v>
      </c>
      <c r="ES39" t="s">
        <v>241</v>
      </c>
      <c r="FA39" t="s">
        <v>242</v>
      </c>
      <c r="FG39" t="s">
        <v>241</v>
      </c>
      <c r="GA39" t="s">
        <v>242</v>
      </c>
      <c r="GE39" t="s">
        <v>242</v>
      </c>
      <c r="GF39" t="s">
        <v>242</v>
      </c>
      <c r="GG39" t="s">
        <v>235</v>
      </c>
      <c r="GH39" t="s">
        <v>243</v>
      </c>
      <c r="GI39" t="s">
        <v>242</v>
      </c>
      <c r="GJ39" t="s">
        <v>242</v>
      </c>
      <c r="GK39" t="s">
        <v>242</v>
      </c>
      <c r="GL39">
        <v>0</v>
      </c>
      <c r="GM39">
        <v>0</v>
      </c>
      <c r="GN39">
        <v>0</v>
      </c>
    </row>
    <row r="40" spans="1:214">
      <c r="A40">
        <v>4</v>
      </c>
      <c r="B40" t="s">
        <v>342</v>
      </c>
      <c r="D40" t="s">
        <v>241</v>
      </c>
      <c r="E40" t="s">
        <v>231</v>
      </c>
      <c r="F40">
        <v>446.8</v>
      </c>
      <c r="G40">
        <v>1869.4112</v>
      </c>
      <c r="H40">
        <v>63.002000000000002</v>
      </c>
      <c r="I40">
        <v>24.471</v>
      </c>
      <c r="J40">
        <v>25.006</v>
      </c>
      <c r="K40">
        <v>29.015000000000001</v>
      </c>
      <c r="L40">
        <v>2.41</v>
      </c>
      <c r="M40">
        <v>5.0739999999999998</v>
      </c>
      <c r="N40">
        <v>0.94499999999999995</v>
      </c>
      <c r="O40">
        <v>0</v>
      </c>
      <c r="P40">
        <v>259.3</v>
      </c>
      <c r="Q40">
        <v>217.5</v>
      </c>
      <c r="R40">
        <v>0.17599999999999999</v>
      </c>
      <c r="S40">
        <v>1</v>
      </c>
      <c r="T40">
        <v>1.1839999999999999</v>
      </c>
      <c r="U40">
        <v>0.90100000000000002</v>
      </c>
      <c r="V40">
        <v>35</v>
      </c>
      <c r="W40">
        <v>0.33200000000000002</v>
      </c>
      <c r="X40">
        <v>0.35099999999999998</v>
      </c>
      <c r="Y40">
        <v>1.3268</v>
      </c>
      <c r="Z40">
        <v>6.5549999999999997</v>
      </c>
      <c r="AA40">
        <v>0.65500000000000003</v>
      </c>
      <c r="AB40">
        <v>0.14699999999999999</v>
      </c>
      <c r="AC40">
        <v>7.21</v>
      </c>
      <c r="AD40">
        <v>53</v>
      </c>
      <c r="AE40">
        <v>1.44</v>
      </c>
      <c r="AF40">
        <v>0.51400000000000001</v>
      </c>
      <c r="AG40">
        <v>984.8</v>
      </c>
      <c r="AH40">
        <v>283.8</v>
      </c>
      <c r="AI40">
        <v>645.29999999999995</v>
      </c>
      <c r="AJ40">
        <v>53.5</v>
      </c>
      <c r="AK40">
        <v>508</v>
      </c>
      <c r="AL40">
        <v>214.5</v>
      </c>
      <c r="AM40">
        <v>1504.3</v>
      </c>
      <c r="AN40">
        <v>1.4610000000000001</v>
      </c>
      <c r="AO40">
        <v>3.754</v>
      </c>
      <c r="AP40">
        <v>0.32</v>
      </c>
      <c r="AQ40">
        <v>0.57399999999999995</v>
      </c>
      <c r="AR40">
        <v>136.5</v>
      </c>
      <c r="AS40">
        <v>29.83</v>
      </c>
      <c r="AT40">
        <v>0</v>
      </c>
      <c r="AU40">
        <v>0</v>
      </c>
      <c r="AV40">
        <v>0</v>
      </c>
      <c r="AW40">
        <v>0</v>
      </c>
      <c r="AX40">
        <v>2.0979999999999999</v>
      </c>
      <c r="AY40">
        <v>2.2519999999999998</v>
      </c>
      <c r="AZ40">
        <v>0</v>
      </c>
      <c r="BA40">
        <v>4.3449999999999998</v>
      </c>
      <c r="BB40">
        <v>1.0589999999999999</v>
      </c>
      <c r="BC40">
        <v>0.47499999999999998</v>
      </c>
      <c r="BD40">
        <v>0.32500000000000001</v>
      </c>
      <c r="BE40">
        <v>1.8540000000000001</v>
      </c>
      <c r="BF40">
        <v>0.08</v>
      </c>
      <c r="BG40">
        <v>0.09</v>
      </c>
      <c r="BH40">
        <v>0</v>
      </c>
      <c r="BI40">
        <v>22.021000000000001</v>
      </c>
      <c r="BJ40">
        <v>22.021000000000001</v>
      </c>
      <c r="BK40">
        <v>0.78800000000000003</v>
      </c>
      <c r="BL40">
        <v>1.032</v>
      </c>
      <c r="BM40">
        <v>0.151</v>
      </c>
      <c r="BN40">
        <v>0.39900000000000002</v>
      </c>
      <c r="BO40">
        <v>9.7000000000000003E-2</v>
      </c>
      <c r="BP40">
        <v>0.99299999999999999</v>
      </c>
      <c r="BQ40">
        <v>1.472</v>
      </c>
      <c r="BR40">
        <v>1.222</v>
      </c>
      <c r="BS40">
        <v>2.258</v>
      </c>
      <c r="BT40">
        <v>1.788</v>
      </c>
      <c r="BU40">
        <v>0.55500000000000005</v>
      </c>
      <c r="BV40">
        <v>0.16400000000000001</v>
      </c>
      <c r="BW40">
        <v>1.226</v>
      </c>
      <c r="BX40">
        <v>1.1559999999999999</v>
      </c>
      <c r="BY40">
        <v>0.97099999999999997</v>
      </c>
      <c r="BZ40">
        <v>0.32100000000000001</v>
      </c>
      <c r="CA40">
        <v>1.514</v>
      </c>
      <c r="CB40">
        <v>0.86299999999999999</v>
      </c>
      <c r="CC40">
        <v>0.61899999999999999</v>
      </c>
      <c r="CD40">
        <v>12.641999999999999</v>
      </c>
      <c r="CE40">
        <v>0.73399999999999999</v>
      </c>
      <c r="CF40">
        <v>1.5880000000000001</v>
      </c>
      <c r="CG40">
        <v>5.6619999999999999</v>
      </c>
      <c r="CH40">
        <v>0.501</v>
      </c>
      <c r="CI40">
        <v>2.7080000000000002</v>
      </c>
      <c r="CJ40">
        <v>1.302</v>
      </c>
      <c r="CK40">
        <v>12.497999999999999</v>
      </c>
      <c r="CL40">
        <v>59.1</v>
      </c>
      <c r="CM40">
        <v>19.600000000000001</v>
      </c>
      <c r="CN40">
        <v>0.79200000000000004</v>
      </c>
      <c r="CO40">
        <v>0.51200000000000001</v>
      </c>
      <c r="CP40">
        <v>0.316</v>
      </c>
      <c r="CQ40">
        <v>0.63600000000000001</v>
      </c>
      <c r="CR40">
        <v>0.82799999999999996</v>
      </c>
      <c r="CS40">
        <v>2.4409999999999998</v>
      </c>
      <c r="CT40">
        <v>0.26400000000000001</v>
      </c>
      <c r="CU40">
        <v>6.26</v>
      </c>
      <c r="CV40">
        <v>0.20499999999999999</v>
      </c>
      <c r="CW40">
        <v>2.36</v>
      </c>
      <c r="CX40">
        <v>0.13200000000000001</v>
      </c>
      <c r="CY40">
        <v>0.02</v>
      </c>
      <c r="CZ40">
        <v>0</v>
      </c>
      <c r="DA40">
        <v>14.768000000000001</v>
      </c>
      <c r="DB40">
        <v>0.312</v>
      </c>
      <c r="DC40">
        <v>0.152</v>
      </c>
      <c r="DD40">
        <v>0.65200000000000002</v>
      </c>
      <c r="DE40">
        <v>0.224</v>
      </c>
      <c r="DF40">
        <v>5.9569999999999999</v>
      </c>
      <c r="DG40">
        <v>0.123</v>
      </c>
      <c r="DH40">
        <v>7.4999999999999997E-2</v>
      </c>
      <c r="DI40">
        <v>0</v>
      </c>
      <c r="DJ40">
        <v>7.4950000000000001</v>
      </c>
      <c r="DK40">
        <v>0</v>
      </c>
      <c r="DL40">
        <v>0</v>
      </c>
      <c r="DM40">
        <v>0.81</v>
      </c>
      <c r="DN40">
        <v>0.35899999999999999</v>
      </c>
      <c r="DO40">
        <v>0</v>
      </c>
      <c r="DP40">
        <v>0</v>
      </c>
      <c r="DQ40">
        <v>0</v>
      </c>
      <c r="DR40">
        <v>0</v>
      </c>
      <c r="DS40">
        <v>5.5E-2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1.224</v>
      </c>
      <c r="EA40">
        <v>1.304</v>
      </c>
      <c r="EB40">
        <v>0.95199999999999996</v>
      </c>
      <c r="EC40">
        <v>21.225999999999999</v>
      </c>
      <c r="ED40">
        <v>1.47</v>
      </c>
      <c r="EE40">
        <v>56</v>
      </c>
      <c r="EF40">
        <v>0.89400000000000002</v>
      </c>
      <c r="EG40">
        <v>2.4179200000000001</v>
      </c>
      <c r="EH40">
        <v>2.4500000000000002</v>
      </c>
      <c r="EI40">
        <v>43</v>
      </c>
      <c r="EJ40">
        <v>0</v>
      </c>
      <c r="EK40">
        <v>0</v>
      </c>
      <c r="EL40">
        <v>0</v>
      </c>
      <c r="EM40" t="s">
        <v>241</v>
      </c>
      <c r="EN40" t="s">
        <v>242</v>
      </c>
      <c r="EO40" t="s">
        <v>242</v>
      </c>
      <c r="EP40" t="s">
        <v>242</v>
      </c>
      <c r="EQ40" t="s">
        <v>242</v>
      </c>
      <c r="ER40" t="s">
        <v>242</v>
      </c>
      <c r="ES40" t="s">
        <v>241</v>
      </c>
      <c r="ET40" t="s">
        <v>242</v>
      </c>
      <c r="EU40" t="s">
        <v>242</v>
      </c>
      <c r="EV40" t="s">
        <v>242</v>
      </c>
      <c r="EW40" t="s">
        <v>242</v>
      </c>
      <c r="EX40" t="s">
        <v>242</v>
      </c>
      <c r="EY40" t="s">
        <v>242</v>
      </c>
      <c r="EZ40" t="s">
        <v>242</v>
      </c>
      <c r="FA40" t="s">
        <v>242</v>
      </c>
      <c r="FB40" t="s">
        <v>242</v>
      </c>
      <c r="FC40" t="s">
        <v>242</v>
      </c>
      <c r="FD40" t="s">
        <v>242</v>
      </c>
      <c r="FE40" t="s">
        <v>242</v>
      </c>
      <c r="FF40" t="s">
        <v>242</v>
      </c>
      <c r="FG40" t="s">
        <v>241</v>
      </c>
      <c r="FH40" t="s">
        <v>242</v>
      </c>
      <c r="FI40" t="s">
        <v>242</v>
      </c>
      <c r="FJ40" t="s">
        <v>242</v>
      </c>
      <c r="FK40" t="s">
        <v>242</v>
      </c>
      <c r="FL40" t="s">
        <v>242</v>
      </c>
      <c r="FM40" t="s">
        <v>242</v>
      </c>
      <c r="FN40" t="s">
        <v>242</v>
      </c>
      <c r="FO40" t="s">
        <v>242</v>
      </c>
      <c r="FP40" t="s">
        <v>242</v>
      </c>
      <c r="FQ40" t="s">
        <v>242</v>
      </c>
      <c r="FR40" t="s">
        <v>242</v>
      </c>
      <c r="FS40" t="s">
        <v>242</v>
      </c>
      <c r="FT40" t="s">
        <v>242</v>
      </c>
      <c r="FU40" t="s">
        <v>242</v>
      </c>
      <c r="FV40" t="s">
        <v>242</v>
      </c>
      <c r="FW40" t="s">
        <v>242</v>
      </c>
      <c r="FX40" t="s">
        <v>242</v>
      </c>
      <c r="FY40" t="s">
        <v>242</v>
      </c>
      <c r="FZ40" t="s">
        <v>242</v>
      </c>
      <c r="GA40" t="s">
        <v>242</v>
      </c>
      <c r="GB40" t="s">
        <v>242</v>
      </c>
      <c r="GC40" t="s">
        <v>242</v>
      </c>
      <c r="GD40" t="s">
        <v>242</v>
      </c>
      <c r="GE40" t="s">
        <v>242</v>
      </c>
      <c r="GF40" t="s">
        <v>242</v>
      </c>
      <c r="GG40" t="s">
        <v>235</v>
      </c>
      <c r="GH40" t="s">
        <v>243</v>
      </c>
      <c r="GI40" t="s">
        <v>242</v>
      </c>
      <c r="GJ40" t="s">
        <v>242</v>
      </c>
      <c r="GK40" t="s">
        <v>242</v>
      </c>
      <c r="GL40">
        <v>0</v>
      </c>
      <c r="GM40">
        <v>0</v>
      </c>
      <c r="GN40">
        <v>0</v>
      </c>
      <c r="GR40" t="s">
        <v>242</v>
      </c>
      <c r="GS40" t="s">
        <v>242</v>
      </c>
      <c r="GT40" t="s">
        <v>242</v>
      </c>
      <c r="GU40" t="s">
        <v>242</v>
      </c>
      <c r="GV40" t="s">
        <v>242</v>
      </c>
      <c r="GW40" t="s">
        <v>242</v>
      </c>
      <c r="GX40" t="s">
        <v>242</v>
      </c>
      <c r="GY40" t="s">
        <v>242</v>
      </c>
      <c r="GZ40" t="s">
        <v>242</v>
      </c>
      <c r="HA40" t="s">
        <v>242</v>
      </c>
      <c r="HB40" t="s">
        <v>242</v>
      </c>
      <c r="HC40" t="s">
        <v>242</v>
      </c>
      <c r="HD40" t="s">
        <v>242</v>
      </c>
      <c r="HE40" t="s">
        <v>242</v>
      </c>
      <c r="HF40" t="s">
        <v>242</v>
      </c>
    </row>
    <row r="41" spans="1:214">
      <c r="A41">
        <v>3</v>
      </c>
      <c r="B41" t="s">
        <v>270</v>
      </c>
      <c r="F41">
        <v>423.6</v>
      </c>
      <c r="G41">
        <v>1772.3424</v>
      </c>
      <c r="H41">
        <v>69.13</v>
      </c>
      <c r="I41">
        <v>19.047000000000001</v>
      </c>
      <c r="J41">
        <v>24.85</v>
      </c>
      <c r="K41">
        <v>29.138999999999999</v>
      </c>
      <c r="L41">
        <v>2.4620000000000002</v>
      </c>
      <c r="M41">
        <v>4.702</v>
      </c>
      <c r="N41">
        <v>0.59299999999999997</v>
      </c>
      <c r="O41">
        <v>0</v>
      </c>
      <c r="P41">
        <v>146.9</v>
      </c>
      <c r="Q41">
        <v>114.7</v>
      </c>
      <c r="R41">
        <v>0.12</v>
      </c>
      <c r="S41">
        <v>0.5</v>
      </c>
      <c r="T41">
        <v>1.024</v>
      </c>
      <c r="U41">
        <v>0.71299999999999997</v>
      </c>
      <c r="V41">
        <v>30.2</v>
      </c>
      <c r="W41">
        <v>0.56399999999999995</v>
      </c>
      <c r="X41">
        <v>0.29899999999999999</v>
      </c>
      <c r="Y41">
        <v>2.2867999999999999</v>
      </c>
      <c r="Z41">
        <v>6.1029999999999998</v>
      </c>
      <c r="AA41">
        <v>0.67900000000000005</v>
      </c>
      <c r="AB41">
        <v>0.26700000000000002</v>
      </c>
      <c r="AC41">
        <v>7.37</v>
      </c>
      <c r="AD41">
        <v>45.4</v>
      </c>
      <c r="AE41">
        <v>1.1200000000000001</v>
      </c>
      <c r="AF41">
        <v>10.51</v>
      </c>
      <c r="AG41">
        <v>1083.5999999999999</v>
      </c>
      <c r="AH41">
        <v>360.6</v>
      </c>
      <c r="AI41">
        <v>339.3</v>
      </c>
      <c r="AJ41">
        <v>49.5</v>
      </c>
      <c r="AK41">
        <v>356</v>
      </c>
      <c r="AL41">
        <v>187.3</v>
      </c>
      <c r="AM41">
        <v>1599.1</v>
      </c>
      <c r="AN41">
        <v>1.6930000000000001</v>
      </c>
      <c r="AO41">
        <v>2.9060000000000001</v>
      </c>
      <c r="AP41">
        <v>0.312</v>
      </c>
      <c r="AQ41">
        <v>0.59399999999999997</v>
      </c>
      <c r="AR41">
        <v>110.9</v>
      </c>
      <c r="AS41">
        <v>16.87</v>
      </c>
      <c r="AT41">
        <v>0</v>
      </c>
      <c r="AU41">
        <v>0</v>
      </c>
      <c r="AV41">
        <v>0</v>
      </c>
      <c r="AW41">
        <v>0</v>
      </c>
      <c r="AX41">
        <v>2.1419999999999999</v>
      </c>
      <c r="AY41">
        <v>2.2879999999999998</v>
      </c>
      <c r="AZ41">
        <v>0</v>
      </c>
      <c r="BA41">
        <v>4.4249999999999998</v>
      </c>
      <c r="BB41">
        <v>1.071</v>
      </c>
      <c r="BC41">
        <v>0.47499999999999998</v>
      </c>
      <c r="BD41">
        <v>0.32500000000000001</v>
      </c>
      <c r="BE41">
        <v>1.8660000000000001</v>
      </c>
      <c r="BF41">
        <v>0.08</v>
      </c>
      <c r="BG41">
        <v>0.09</v>
      </c>
      <c r="BH41">
        <v>0</v>
      </c>
      <c r="BI41">
        <v>22.048999999999999</v>
      </c>
      <c r="BJ41">
        <v>22.048999999999999</v>
      </c>
      <c r="BK41">
        <v>0.79600000000000004</v>
      </c>
      <c r="BL41">
        <v>1.056</v>
      </c>
      <c r="BM41">
        <v>0.155</v>
      </c>
      <c r="BN41">
        <v>0.40699999999999997</v>
      </c>
      <c r="BO41">
        <v>0.10100000000000001</v>
      </c>
      <c r="BP41">
        <v>1.0129999999999999</v>
      </c>
      <c r="BQ41">
        <v>1.508</v>
      </c>
      <c r="BR41">
        <v>0.91800000000000004</v>
      </c>
      <c r="BS41">
        <v>1.6140000000000001</v>
      </c>
      <c r="BT41">
        <v>1.3680000000000001</v>
      </c>
      <c r="BU41">
        <v>0.42699999999999999</v>
      </c>
      <c r="BV41">
        <v>0.17599999999999999</v>
      </c>
      <c r="BW41">
        <v>0.89800000000000002</v>
      </c>
      <c r="BX41">
        <v>0.8</v>
      </c>
      <c r="BY41">
        <v>0.75900000000000001</v>
      </c>
      <c r="BZ41">
        <v>0.23300000000000001</v>
      </c>
      <c r="CA41">
        <v>1.0940000000000001</v>
      </c>
      <c r="CB41">
        <v>0.79500000000000004</v>
      </c>
      <c r="CC41">
        <v>0.51900000000000002</v>
      </c>
      <c r="CD41">
        <v>9.5820000000000007</v>
      </c>
      <c r="CE41">
        <v>0.71</v>
      </c>
      <c r="CF41">
        <v>1.3680000000000001</v>
      </c>
      <c r="CG41">
        <v>4.194</v>
      </c>
      <c r="CH41">
        <v>0.56899999999999995</v>
      </c>
      <c r="CI41">
        <v>1.764</v>
      </c>
      <c r="CJ41">
        <v>0.95399999999999996</v>
      </c>
      <c r="CK41">
        <v>9.5579999999999998</v>
      </c>
      <c r="CL41">
        <v>99.9</v>
      </c>
      <c r="CM41">
        <v>33.200000000000003</v>
      </c>
      <c r="CN41">
        <v>0.39600000000000002</v>
      </c>
      <c r="CO41">
        <v>0.25600000000000001</v>
      </c>
      <c r="CP41">
        <v>0.16800000000000001</v>
      </c>
      <c r="CQ41">
        <v>0.32800000000000001</v>
      </c>
      <c r="CR41">
        <v>0.46400000000000002</v>
      </c>
      <c r="CS41">
        <v>1.397</v>
      </c>
      <c r="CT41">
        <v>0.13600000000000001</v>
      </c>
      <c r="CU41">
        <v>5.7519999999999998</v>
      </c>
      <c r="CV41">
        <v>0.11700000000000001</v>
      </c>
      <c r="CW41">
        <v>2.6440000000000001</v>
      </c>
      <c r="CX41">
        <v>0.08</v>
      </c>
      <c r="CY41">
        <v>0.02</v>
      </c>
      <c r="CZ41">
        <v>0</v>
      </c>
      <c r="DA41">
        <v>11.763999999999999</v>
      </c>
      <c r="DB41">
        <v>0.156</v>
      </c>
      <c r="DC41">
        <v>7.5999999999999998E-2</v>
      </c>
      <c r="DD41">
        <v>0.69599999999999995</v>
      </c>
      <c r="DE41">
        <v>0.11600000000000001</v>
      </c>
      <c r="DF41">
        <v>8.0449999999999999</v>
      </c>
      <c r="DG41">
        <v>0.191</v>
      </c>
      <c r="DH41">
        <v>7.4999999999999997E-2</v>
      </c>
      <c r="DI41">
        <v>0</v>
      </c>
      <c r="DJ41">
        <v>9.359</v>
      </c>
      <c r="DK41">
        <v>0</v>
      </c>
      <c r="DL41">
        <v>0</v>
      </c>
      <c r="DM41">
        <v>1.694</v>
      </c>
      <c r="DN41">
        <v>0.29499999999999998</v>
      </c>
      <c r="DO41">
        <v>0</v>
      </c>
      <c r="DP41">
        <v>0</v>
      </c>
      <c r="DQ41">
        <v>1.2E-2</v>
      </c>
      <c r="DR41">
        <v>8.0000000000000002E-3</v>
      </c>
      <c r="DS41">
        <v>7.9000000000000001E-2</v>
      </c>
      <c r="DT41">
        <v>4.0000000000000001E-3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2.0880000000000001</v>
      </c>
      <c r="EA41">
        <v>0.65200000000000002</v>
      </c>
      <c r="EB41">
        <v>0.496</v>
      </c>
      <c r="EC41">
        <v>22.058</v>
      </c>
      <c r="ED41">
        <v>1.4419999999999999</v>
      </c>
      <c r="EE41">
        <v>53.6</v>
      </c>
      <c r="EF41">
        <v>0.998</v>
      </c>
      <c r="EG41">
        <v>2.4282499999999998</v>
      </c>
      <c r="EH41">
        <v>2.6059999999999999</v>
      </c>
      <c r="EI41">
        <v>81</v>
      </c>
      <c r="EJ41">
        <v>0</v>
      </c>
      <c r="EK41">
        <v>0</v>
      </c>
      <c r="EL41">
        <v>0</v>
      </c>
      <c r="EM41" t="s">
        <v>241</v>
      </c>
      <c r="ES41" t="s">
        <v>241</v>
      </c>
      <c r="FA41" t="s">
        <v>242</v>
      </c>
      <c r="FG41" t="s">
        <v>241</v>
      </c>
      <c r="FH41" t="s">
        <v>241</v>
      </c>
      <c r="GA41" t="s">
        <v>242</v>
      </c>
      <c r="GE41" t="s">
        <v>242</v>
      </c>
      <c r="GF41" t="s">
        <v>242</v>
      </c>
      <c r="GG41" t="s">
        <v>235</v>
      </c>
      <c r="GH41" t="s">
        <v>247</v>
      </c>
      <c r="GI41" t="s">
        <v>242</v>
      </c>
      <c r="GJ41" t="s">
        <v>242</v>
      </c>
      <c r="GK41" t="s">
        <v>242</v>
      </c>
      <c r="GL41">
        <v>0</v>
      </c>
      <c r="GM41">
        <v>0</v>
      </c>
      <c r="GN41">
        <v>0</v>
      </c>
    </row>
    <row r="42" spans="1:214">
      <c r="A42">
        <v>4</v>
      </c>
      <c r="B42" t="s">
        <v>343</v>
      </c>
      <c r="D42" t="s">
        <v>241</v>
      </c>
      <c r="E42" t="s">
        <v>231</v>
      </c>
      <c r="F42">
        <v>423.6</v>
      </c>
      <c r="G42">
        <v>1772.3424</v>
      </c>
      <c r="H42">
        <v>69.13</v>
      </c>
      <c r="I42">
        <v>19.047000000000001</v>
      </c>
      <c r="J42">
        <v>24.85</v>
      </c>
      <c r="K42">
        <v>29.138999999999999</v>
      </c>
      <c r="L42">
        <v>2.4620000000000002</v>
      </c>
      <c r="M42">
        <v>4.702</v>
      </c>
      <c r="N42">
        <v>0.59299999999999997</v>
      </c>
      <c r="O42">
        <v>0</v>
      </c>
      <c r="P42">
        <v>146.9</v>
      </c>
      <c r="Q42">
        <v>114.7</v>
      </c>
      <c r="R42">
        <v>0.12</v>
      </c>
      <c r="S42">
        <v>0.5</v>
      </c>
      <c r="T42">
        <v>1.024</v>
      </c>
      <c r="U42">
        <v>0.71299999999999997</v>
      </c>
      <c r="V42">
        <v>30.2</v>
      </c>
      <c r="W42">
        <v>0.56399999999999995</v>
      </c>
      <c r="X42">
        <v>0.29899999999999999</v>
      </c>
      <c r="Y42">
        <v>2.2867999999999999</v>
      </c>
      <c r="Z42">
        <v>6.1029999999999998</v>
      </c>
      <c r="AA42">
        <v>0.67900000000000005</v>
      </c>
      <c r="AB42">
        <v>0.26700000000000002</v>
      </c>
      <c r="AC42">
        <v>7.37</v>
      </c>
      <c r="AD42">
        <v>45.4</v>
      </c>
      <c r="AE42">
        <v>1.1200000000000001</v>
      </c>
      <c r="AF42">
        <v>10.51</v>
      </c>
      <c r="AG42">
        <v>1083.5999999999999</v>
      </c>
      <c r="AH42">
        <v>360.6</v>
      </c>
      <c r="AI42">
        <v>339.3</v>
      </c>
      <c r="AJ42">
        <v>49.5</v>
      </c>
      <c r="AK42">
        <v>356</v>
      </c>
      <c r="AL42">
        <v>187.3</v>
      </c>
      <c r="AM42">
        <v>1599.1</v>
      </c>
      <c r="AN42">
        <v>1.6930000000000001</v>
      </c>
      <c r="AO42">
        <v>2.9060000000000001</v>
      </c>
      <c r="AP42">
        <v>0.312</v>
      </c>
      <c r="AQ42">
        <v>0.59399999999999997</v>
      </c>
      <c r="AR42">
        <v>110.9</v>
      </c>
      <c r="AS42">
        <v>16.87</v>
      </c>
      <c r="AT42">
        <v>0</v>
      </c>
      <c r="AU42">
        <v>0</v>
      </c>
      <c r="AV42">
        <v>0</v>
      </c>
      <c r="AW42">
        <v>0</v>
      </c>
      <c r="AX42">
        <v>2.1419999999999999</v>
      </c>
      <c r="AY42">
        <v>2.2879999999999998</v>
      </c>
      <c r="AZ42">
        <v>0</v>
      </c>
      <c r="BA42">
        <v>4.4249999999999998</v>
      </c>
      <c r="BB42">
        <v>1.071</v>
      </c>
      <c r="BC42">
        <v>0.47499999999999998</v>
      </c>
      <c r="BD42">
        <v>0.32500000000000001</v>
      </c>
      <c r="BE42">
        <v>1.8660000000000001</v>
      </c>
      <c r="BF42">
        <v>0.08</v>
      </c>
      <c r="BG42">
        <v>0.09</v>
      </c>
      <c r="BH42">
        <v>0</v>
      </c>
      <c r="BI42">
        <v>22.048999999999999</v>
      </c>
      <c r="BJ42">
        <v>22.048999999999999</v>
      </c>
      <c r="BK42">
        <v>0.79600000000000004</v>
      </c>
      <c r="BL42">
        <v>1.056</v>
      </c>
      <c r="BM42">
        <v>0.155</v>
      </c>
      <c r="BN42">
        <v>0.40699999999999997</v>
      </c>
      <c r="BO42">
        <v>0.10100000000000001</v>
      </c>
      <c r="BP42">
        <v>1.0129999999999999</v>
      </c>
      <c r="BQ42">
        <v>1.508</v>
      </c>
      <c r="BR42">
        <v>0.91800000000000004</v>
      </c>
      <c r="BS42">
        <v>1.6140000000000001</v>
      </c>
      <c r="BT42">
        <v>1.3680000000000001</v>
      </c>
      <c r="BU42">
        <v>0.42699999999999999</v>
      </c>
      <c r="BV42">
        <v>0.17599999999999999</v>
      </c>
      <c r="BW42">
        <v>0.89800000000000002</v>
      </c>
      <c r="BX42">
        <v>0.8</v>
      </c>
      <c r="BY42">
        <v>0.75900000000000001</v>
      </c>
      <c r="BZ42">
        <v>0.23300000000000001</v>
      </c>
      <c r="CA42">
        <v>1.0940000000000001</v>
      </c>
      <c r="CB42">
        <v>0.79500000000000004</v>
      </c>
      <c r="CC42">
        <v>0.51900000000000002</v>
      </c>
      <c r="CD42">
        <v>9.5820000000000007</v>
      </c>
      <c r="CE42">
        <v>0.71</v>
      </c>
      <c r="CF42">
        <v>1.3680000000000001</v>
      </c>
      <c r="CG42">
        <v>4.194</v>
      </c>
      <c r="CH42">
        <v>0.56899999999999995</v>
      </c>
      <c r="CI42">
        <v>1.764</v>
      </c>
      <c r="CJ42">
        <v>0.95399999999999996</v>
      </c>
      <c r="CK42">
        <v>9.5579999999999998</v>
      </c>
      <c r="CL42">
        <v>99.9</v>
      </c>
      <c r="CM42">
        <v>33.200000000000003</v>
      </c>
      <c r="CN42">
        <v>0.39600000000000002</v>
      </c>
      <c r="CO42">
        <v>0.25600000000000001</v>
      </c>
      <c r="CP42">
        <v>0.16800000000000001</v>
      </c>
      <c r="CQ42">
        <v>0.32800000000000001</v>
      </c>
      <c r="CR42">
        <v>0.46400000000000002</v>
      </c>
      <c r="CS42">
        <v>1.397</v>
      </c>
      <c r="CT42">
        <v>0.13600000000000001</v>
      </c>
      <c r="CU42">
        <v>5.7519999999999998</v>
      </c>
      <c r="CV42">
        <v>0.11700000000000001</v>
      </c>
      <c r="CW42">
        <v>2.6440000000000001</v>
      </c>
      <c r="CX42">
        <v>0.08</v>
      </c>
      <c r="CY42">
        <v>0.02</v>
      </c>
      <c r="CZ42">
        <v>0</v>
      </c>
      <c r="DA42">
        <v>11.763999999999999</v>
      </c>
      <c r="DB42">
        <v>0.156</v>
      </c>
      <c r="DC42">
        <v>7.5999999999999998E-2</v>
      </c>
      <c r="DD42">
        <v>0.69599999999999995</v>
      </c>
      <c r="DE42">
        <v>0.11600000000000001</v>
      </c>
      <c r="DF42">
        <v>8.0449999999999999</v>
      </c>
      <c r="DG42">
        <v>0.191</v>
      </c>
      <c r="DH42">
        <v>7.4999999999999997E-2</v>
      </c>
      <c r="DI42">
        <v>0</v>
      </c>
      <c r="DJ42">
        <v>9.359</v>
      </c>
      <c r="DK42">
        <v>0</v>
      </c>
      <c r="DL42">
        <v>0</v>
      </c>
      <c r="DM42">
        <v>1.694</v>
      </c>
      <c r="DN42">
        <v>0.29499999999999998</v>
      </c>
      <c r="DO42">
        <v>0</v>
      </c>
      <c r="DP42">
        <v>0</v>
      </c>
      <c r="DQ42">
        <v>1.2E-2</v>
      </c>
      <c r="DR42">
        <v>8.0000000000000002E-3</v>
      </c>
      <c r="DS42">
        <v>7.9000000000000001E-2</v>
      </c>
      <c r="DT42">
        <v>4.0000000000000001E-3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2.0880000000000001</v>
      </c>
      <c r="EA42">
        <v>0.65200000000000002</v>
      </c>
      <c r="EB42">
        <v>0.496</v>
      </c>
      <c r="EC42">
        <v>22.058</v>
      </c>
      <c r="ED42">
        <v>1.4419999999999999</v>
      </c>
      <c r="EE42">
        <v>53.6</v>
      </c>
      <c r="EF42">
        <v>0.998</v>
      </c>
      <c r="EG42">
        <v>2.4282499999999998</v>
      </c>
      <c r="EH42">
        <v>2.6059999999999999</v>
      </c>
      <c r="EI42">
        <v>81</v>
      </c>
      <c r="EJ42">
        <v>0</v>
      </c>
      <c r="EK42">
        <v>0</v>
      </c>
      <c r="EL42">
        <v>0</v>
      </c>
      <c r="EM42" t="s">
        <v>241</v>
      </c>
      <c r="EN42" t="s">
        <v>242</v>
      </c>
      <c r="EO42" t="s">
        <v>242</v>
      </c>
      <c r="EP42" t="s">
        <v>242</v>
      </c>
      <c r="EQ42" t="s">
        <v>242</v>
      </c>
      <c r="ER42" t="s">
        <v>242</v>
      </c>
      <c r="ES42" t="s">
        <v>241</v>
      </c>
      <c r="ET42" t="s">
        <v>242</v>
      </c>
      <c r="EU42" t="s">
        <v>242</v>
      </c>
      <c r="EV42" t="s">
        <v>242</v>
      </c>
      <c r="EW42" t="s">
        <v>242</v>
      </c>
      <c r="EX42" t="s">
        <v>242</v>
      </c>
      <c r="EY42" t="s">
        <v>242</v>
      </c>
      <c r="EZ42" t="s">
        <v>242</v>
      </c>
      <c r="FA42" t="s">
        <v>242</v>
      </c>
      <c r="FB42" t="s">
        <v>242</v>
      </c>
      <c r="FC42" t="s">
        <v>242</v>
      </c>
      <c r="FD42" t="s">
        <v>242</v>
      </c>
      <c r="FE42" t="s">
        <v>242</v>
      </c>
      <c r="FF42" t="s">
        <v>242</v>
      </c>
      <c r="FG42" t="s">
        <v>241</v>
      </c>
      <c r="FH42" t="s">
        <v>241</v>
      </c>
      <c r="FI42" t="s">
        <v>242</v>
      </c>
      <c r="FJ42" t="s">
        <v>242</v>
      </c>
      <c r="FK42" t="s">
        <v>242</v>
      </c>
      <c r="FL42" t="s">
        <v>242</v>
      </c>
      <c r="FM42" t="s">
        <v>242</v>
      </c>
      <c r="FN42" t="s">
        <v>242</v>
      </c>
      <c r="FO42" t="s">
        <v>242</v>
      </c>
      <c r="FP42" t="s">
        <v>242</v>
      </c>
      <c r="FQ42" t="s">
        <v>242</v>
      </c>
      <c r="FR42" t="s">
        <v>242</v>
      </c>
      <c r="FS42" t="s">
        <v>242</v>
      </c>
      <c r="FT42" t="s">
        <v>242</v>
      </c>
      <c r="FU42" t="s">
        <v>242</v>
      </c>
      <c r="FV42" t="s">
        <v>242</v>
      </c>
      <c r="FW42" t="s">
        <v>242</v>
      </c>
      <c r="FX42" t="s">
        <v>242</v>
      </c>
      <c r="FY42" t="s">
        <v>242</v>
      </c>
      <c r="FZ42" t="s">
        <v>242</v>
      </c>
      <c r="GA42" t="s">
        <v>242</v>
      </c>
      <c r="GB42" t="s">
        <v>242</v>
      </c>
      <c r="GC42" t="s">
        <v>242</v>
      </c>
      <c r="GD42" t="s">
        <v>242</v>
      </c>
      <c r="GE42" t="s">
        <v>242</v>
      </c>
      <c r="GF42" t="s">
        <v>242</v>
      </c>
      <c r="GG42" t="s">
        <v>235</v>
      </c>
      <c r="GH42" t="s">
        <v>247</v>
      </c>
      <c r="GI42" t="s">
        <v>242</v>
      </c>
      <c r="GJ42" t="s">
        <v>242</v>
      </c>
      <c r="GK42" t="s">
        <v>242</v>
      </c>
      <c r="GL42">
        <v>0</v>
      </c>
      <c r="GM42">
        <v>0</v>
      </c>
      <c r="GN42">
        <v>0</v>
      </c>
      <c r="GR42" t="s">
        <v>242</v>
      </c>
      <c r="GS42" t="s">
        <v>242</v>
      </c>
      <c r="GT42" t="s">
        <v>242</v>
      </c>
      <c r="GU42" t="s">
        <v>242</v>
      </c>
      <c r="GV42" t="s">
        <v>242</v>
      </c>
      <c r="GW42" t="s">
        <v>242</v>
      </c>
      <c r="GX42" t="s">
        <v>242</v>
      </c>
      <c r="GY42" t="s">
        <v>242</v>
      </c>
      <c r="GZ42" t="s">
        <v>242</v>
      </c>
      <c r="HA42" t="s">
        <v>242</v>
      </c>
      <c r="HB42" t="s">
        <v>242</v>
      </c>
      <c r="HC42" t="s">
        <v>242</v>
      </c>
      <c r="HD42" t="s">
        <v>242</v>
      </c>
      <c r="HE42" t="s">
        <v>242</v>
      </c>
      <c r="HF42" t="s">
        <v>242</v>
      </c>
    </row>
    <row r="43" spans="1:214">
      <c r="A43">
        <v>1</v>
      </c>
      <c r="B43" t="s">
        <v>11</v>
      </c>
      <c r="C43" t="s">
        <v>392</v>
      </c>
    </row>
    <row r="44" spans="1:214">
      <c r="A44">
        <v>2</v>
      </c>
      <c r="B44" t="s">
        <v>229</v>
      </c>
    </row>
    <row r="45" spans="1:214">
      <c r="A45">
        <v>3</v>
      </c>
      <c r="B45" t="s">
        <v>257</v>
      </c>
      <c r="F45">
        <v>67.942999999999998</v>
      </c>
      <c r="G45">
        <v>284.27350999999999</v>
      </c>
      <c r="H45">
        <v>78.56353</v>
      </c>
      <c r="I45">
        <v>3.8320400000000001</v>
      </c>
      <c r="J45">
        <v>1.8499399999999999</v>
      </c>
      <c r="K45">
        <v>8.70913</v>
      </c>
      <c r="L45">
        <v>2.61104</v>
      </c>
      <c r="M45">
        <v>0.85607999999999995</v>
      </c>
      <c r="N45">
        <v>0.24970999999999999</v>
      </c>
      <c r="O45">
        <v>0</v>
      </c>
      <c r="P45">
        <v>298.48</v>
      </c>
      <c r="Q45">
        <v>22.35</v>
      </c>
      <c r="R45">
        <v>1.4660299999999999</v>
      </c>
      <c r="S45">
        <v>0.15740000000000001</v>
      </c>
      <c r="T45">
        <v>0.77063000000000004</v>
      </c>
      <c r="U45">
        <v>0.66622999999999999</v>
      </c>
      <c r="V45">
        <v>71.163330000000002</v>
      </c>
      <c r="W45">
        <v>9.6350000000000005E-2</v>
      </c>
      <c r="X45">
        <v>9.4670000000000004E-2</v>
      </c>
      <c r="Y45">
        <v>0.69916999999999996</v>
      </c>
      <c r="Z45">
        <v>1.5323800000000001</v>
      </c>
      <c r="AA45">
        <v>0.47349999999999998</v>
      </c>
      <c r="AB45">
        <v>0.13850000000000001</v>
      </c>
      <c r="AC45">
        <v>4.6520000000000001</v>
      </c>
      <c r="AD45">
        <v>27.996670000000002</v>
      </c>
      <c r="AE45">
        <v>0.184</v>
      </c>
      <c r="AF45">
        <v>26.674140000000001</v>
      </c>
      <c r="AG45">
        <v>31.328330000000001</v>
      </c>
      <c r="AH45">
        <v>265.83632999999998</v>
      </c>
      <c r="AI45">
        <v>52.536659999999998</v>
      </c>
      <c r="AJ45">
        <v>17.17334</v>
      </c>
      <c r="AK45">
        <v>138.71666999999999</v>
      </c>
      <c r="AL45">
        <v>41.869</v>
      </c>
      <c r="AM45">
        <v>53.368000000000002</v>
      </c>
      <c r="AN45">
        <v>3.2010299999999998</v>
      </c>
      <c r="AO45">
        <v>0.49793999999999999</v>
      </c>
      <c r="AP45">
        <v>0.11570999999999999</v>
      </c>
      <c r="AQ45">
        <v>0.23416999999999999</v>
      </c>
      <c r="AR45">
        <v>26.23667</v>
      </c>
      <c r="AS45">
        <v>4.8686600000000002</v>
      </c>
      <c r="AT45">
        <v>2.6669999999999999E-2</v>
      </c>
      <c r="AU45">
        <v>0</v>
      </c>
      <c r="AV45">
        <v>6.6699999999999997E-3</v>
      </c>
      <c r="AW45">
        <v>2.6669999999999999E-2</v>
      </c>
      <c r="AX45">
        <v>1.0809200000000001</v>
      </c>
      <c r="AY45">
        <v>0.90776000000000001</v>
      </c>
      <c r="AZ45">
        <v>0</v>
      </c>
      <c r="BA45">
        <v>1.98848</v>
      </c>
      <c r="BB45">
        <v>1.5518000000000001</v>
      </c>
      <c r="BC45">
        <v>0</v>
      </c>
      <c r="BD45">
        <v>0.22700000000000001</v>
      </c>
      <c r="BE45">
        <v>1.7787999999999999</v>
      </c>
      <c r="BF45">
        <v>0.17177000000000001</v>
      </c>
      <c r="BG45">
        <v>9.1000000000000004E-3</v>
      </c>
      <c r="BH45">
        <v>0</v>
      </c>
      <c r="BI45">
        <v>4.7007500000000002</v>
      </c>
      <c r="BJ45">
        <v>4.7007500000000002</v>
      </c>
      <c r="BK45">
        <v>0.39903</v>
      </c>
      <c r="BL45">
        <v>0.65612000000000004</v>
      </c>
      <c r="BM45">
        <v>0.55220000000000002</v>
      </c>
      <c r="BN45">
        <v>1.0500400000000001</v>
      </c>
      <c r="BO45">
        <v>0.12083000000000001</v>
      </c>
      <c r="BP45">
        <v>0.67320000000000002</v>
      </c>
      <c r="BQ45">
        <v>2.1047799999999999</v>
      </c>
      <c r="BR45">
        <v>0.22806999999999999</v>
      </c>
      <c r="BS45">
        <v>0.36409999999999998</v>
      </c>
      <c r="BT45">
        <v>0.32732</v>
      </c>
      <c r="BU45">
        <v>0.10499</v>
      </c>
      <c r="BV45">
        <v>5.7419999999999999E-2</v>
      </c>
      <c r="BW45">
        <v>0.2298</v>
      </c>
      <c r="BX45">
        <v>0.14985000000000001</v>
      </c>
      <c r="BY45">
        <v>0.22825000000000001</v>
      </c>
      <c r="BZ45">
        <v>5.2380000000000003E-2</v>
      </c>
      <c r="CA45">
        <v>0.29816999999999999</v>
      </c>
      <c r="CB45">
        <v>0.37562000000000001</v>
      </c>
      <c r="CC45">
        <v>0.12739</v>
      </c>
      <c r="CD45">
        <v>2.5400299999999998</v>
      </c>
      <c r="CE45">
        <v>0.34855000000000003</v>
      </c>
      <c r="CF45">
        <v>0.50033000000000005</v>
      </c>
      <c r="CG45">
        <v>0.89112999999999998</v>
      </c>
      <c r="CH45">
        <v>0.41016999999999998</v>
      </c>
      <c r="CI45">
        <v>0.40633000000000002</v>
      </c>
      <c r="CJ45">
        <v>0.27961999999999998</v>
      </c>
      <c r="CK45">
        <v>2.8293599999999999</v>
      </c>
      <c r="CL45">
        <v>53.982669999999999</v>
      </c>
      <c r="CM45">
        <v>17.757670000000001</v>
      </c>
      <c r="CN45">
        <v>1.3599999999999999E-2</v>
      </c>
      <c r="CO45">
        <v>8.8000000000000005E-3</v>
      </c>
      <c r="CP45">
        <v>5.3E-3</v>
      </c>
      <c r="CQ45">
        <v>1.09E-2</v>
      </c>
      <c r="CR45">
        <v>1.6959999999999999E-2</v>
      </c>
      <c r="CS45">
        <v>7.3609999999999995E-2</v>
      </c>
      <c r="CT45">
        <v>8.5599999999999999E-3</v>
      </c>
      <c r="CU45">
        <v>0.53920000000000001</v>
      </c>
      <c r="CV45">
        <v>1.0880000000000001E-2</v>
      </c>
      <c r="CW45">
        <v>0.21731</v>
      </c>
      <c r="CX45">
        <v>8.2000000000000007E-3</v>
      </c>
      <c r="CY45">
        <v>0</v>
      </c>
      <c r="CZ45">
        <v>0</v>
      </c>
      <c r="DA45">
        <v>0.91332000000000002</v>
      </c>
      <c r="DB45">
        <v>1.8720000000000001E-2</v>
      </c>
      <c r="DC45">
        <v>2.8E-3</v>
      </c>
      <c r="DD45">
        <v>8.8859999999999995E-2</v>
      </c>
      <c r="DE45">
        <v>4.0000000000000001E-3</v>
      </c>
      <c r="DF45">
        <v>0.82133999999999996</v>
      </c>
      <c r="DG45">
        <v>1.7340000000000001E-2</v>
      </c>
      <c r="DH45">
        <v>1.4E-2</v>
      </c>
      <c r="DI45">
        <v>0</v>
      </c>
      <c r="DJ45">
        <v>0.96555999999999997</v>
      </c>
      <c r="DK45">
        <v>0</v>
      </c>
      <c r="DL45">
        <v>0</v>
      </c>
      <c r="DM45">
        <v>0.23694000000000001</v>
      </c>
      <c r="DN45">
        <v>7.7649999999999997E-2</v>
      </c>
      <c r="DO45">
        <v>0</v>
      </c>
      <c r="DP45">
        <v>0</v>
      </c>
      <c r="DQ45">
        <v>0</v>
      </c>
      <c r="DR45">
        <v>0</v>
      </c>
      <c r="DS45">
        <v>6.4999999999999997E-3</v>
      </c>
      <c r="DT45">
        <v>1.0399999999999999E-3</v>
      </c>
      <c r="DU45">
        <v>0</v>
      </c>
      <c r="DV45">
        <v>0</v>
      </c>
      <c r="DW45">
        <v>0</v>
      </c>
      <c r="DX45">
        <v>0</v>
      </c>
      <c r="DY45">
        <v>7.7000000000000002E-3</v>
      </c>
      <c r="DZ45">
        <v>0.32318000000000002</v>
      </c>
      <c r="EA45">
        <v>2.29E-2</v>
      </c>
      <c r="EB45">
        <v>1.6199999999999999E-2</v>
      </c>
      <c r="EC45">
        <v>2.1640000000000001</v>
      </c>
      <c r="ED45">
        <v>0.24904000000000001</v>
      </c>
      <c r="EE45">
        <v>28.6</v>
      </c>
      <c r="EF45">
        <v>1.2071099999999999</v>
      </c>
      <c r="EG45">
        <v>0.72575999999999996</v>
      </c>
      <c r="EH45">
        <v>0.63971</v>
      </c>
      <c r="EI45">
        <v>114.155</v>
      </c>
      <c r="EJ45">
        <v>0</v>
      </c>
      <c r="EK45">
        <v>0</v>
      </c>
      <c r="EL45">
        <v>0</v>
      </c>
      <c r="EM45" t="s">
        <v>241</v>
      </c>
      <c r="EO45" t="s">
        <v>241</v>
      </c>
      <c r="ES45" t="s">
        <v>241</v>
      </c>
      <c r="EU45" t="s">
        <v>241</v>
      </c>
      <c r="FA45" t="s">
        <v>242</v>
      </c>
      <c r="FG45" t="s">
        <v>241</v>
      </c>
      <c r="GA45" t="s">
        <v>242</v>
      </c>
      <c r="GE45" t="s">
        <v>242</v>
      </c>
      <c r="GF45" t="s">
        <v>242</v>
      </c>
      <c r="GG45" t="s">
        <v>230</v>
      </c>
      <c r="GH45" t="s">
        <v>243</v>
      </c>
      <c r="GI45" t="s">
        <v>242</v>
      </c>
      <c r="GJ45" t="s">
        <v>242</v>
      </c>
      <c r="GK45" t="s">
        <v>242</v>
      </c>
      <c r="GL45">
        <v>0</v>
      </c>
      <c r="GM45">
        <v>0</v>
      </c>
      <c r="GN45">
        <v>0</v>
      </c>
    </row>
    <row r="46" spans="1:214">
      <c r="A46">
        <v>4</v>
      </c>
      <c r="B46" t="s">
        <v>393</v>
      </c>
      <c r="D46" t="s">
        <v>241</v>
      </c>
      <c r="E46" t="s">
        <v>231</v>
      </c>
      <c r="F46">
        <v>67.942999999999998</v>
      </c>
      <c r="G46">
        <v>284.27350999999999</v>
      </c>
      <c r="H46">
        <v>78.56353</v>
      </c>
      <c r="I46">
        <v>3.8320400000000001</v>
      </c>
      <c r="J46">
        <v>1.8499399999999999</v>
      </c>
      <c r="K46">
        <v>8.70913</v>
      </c>
      <c r="L46">
        <v>2.61104</v>
      </c>
      <c r="M46">
        <v>0.85607999999999995</v>
      </c>
      <c r="N46">
        <v>0.24970999999999999</v>
      </c>
      <c r="O46">
        <v>0</v>
      </c>
      <c r="P46">
        <v>298.48</v>
      </c>
      <c r="Q46">
        <v>22.35</v>
      </c>
      <c r="R46">
        <v>1.4660299999999999</v>
      </c>
      <c r="S46">
        <v>0.15740000000000001</v>
      </c>
      <c r="T46">
        <v>0.77063000000000004</v>
      </c>
      <c r="U46">
        <v>0.66622999999999999</v>
      </c>
      <c r="V46">
        <v>71.163330000000002</v>
      </c>
      <c r="W46">
        <v>9.6350000000000005E-2</v>
      </c>
      <c r="X46">
        <v>9.4670000000000004E-2</v>
      </c>
      <c r="Y46">
        <v>0.69916999999999996</v>
      </c>
      <c r="Z46">
        <v>1.5323800000000001</v>
      </c>
      <c r="AA46">
        <v>0.47349999999999998</v>
      </c>
      <c r="AB46">
        <v>0.13850000000000001</v>
      </c>
      <c r="AC46">
        <v>4.6520000000000001</v>
      </c>
      <c r="AD46">
        <v>27.996670000000002</v>
      </c>
      <c r="AE46">
        <v>0.184</v>
      </c>
      <c r="AF46">
        <v>26.674140000000001</v>
      </c>
      <c r="AG46">
        <v>31.328330000000001</v>
      </c>
      <c r="AH46">
        <v>265.83632999999998</v>
      </c>
      <c r="AI46">
        <v>52.536659999999998</v>
      </c>
      <c r="AJ46">
        <v>17.17334</v>
      </c>
      <c r="AK46">
        <v>138.71666999999999</v>
      </c>
      <c r="AL46">
        <v>41.869</v>
      </c>
      <c r="AM46">
        <v>53.368000000000002</v>
      </c>
      <c r="AN46">
        <v>3.2010299999999998</v>
      </c>
      <c r="AO46">
        <v>0.49793999999999999</v>
      </c>
      <c r="AP46">
        <v>0.11570999999999999</v>
      </c>
      <c r="AQ46">
        <v>0.23416999999999999</v>
      </c>
      <c r="AR46">
        <v>26.23667</v>
      </c>
      <c r="AS46">
        <v>4.8686600000000002</v>
      </c>
      <c r="AT46">
        <v>2.6669999999999999E-2</v>
      </c>
      <c r="AU46">
        <v>0</v>
      </c>
      <c r="AV46">
        <v>6.6699999999999997E-3</v>
      </c>
      <c r="AW46">
        <v>2.6669999999999999E-2</v>
      </c>
      <c r="AX46">
        <v>1.0809200000000001</v>
      </c>
      <c r="AY46">
        <v>0.90776000000000001</v>
      </c>
      <c r="AZ46">
        <v>0</v>
      </c>
      <c r="BA46">
        <v>1.98848</v>
      </c>
      <c r="BB46">
        <v>1.5518000000000001</v>
      </c>
      <c r="BC46">
        <v>0</v>
      </c>
      <c r="BD46">
        <v>0.22700000000000001</v>
      </c>
      <c r="BE46">
        <v>1.7787999999999999</v>
      </c>
      <c r="BF46">
        <v>0.17177000000000001</v>
      </c>
      <c r="BG46">
        <v>9.1000000000000004E-3</v>
      </c>
      <c r="BH46">
        <v>0</v>
      </c>
      <c r="BI46">
        <v>4.7007500000000002</v>
      </c>
      <c r="BJ46">
        <v>4.7007500000000002</v>
      </c>
      <c r="BK46">
        <v>0.39903</v>
      </c>
      <c r="BL46">
        <v>0.65612000000000004</v>
      </c>
      <c r="BM46">
        <v>0.55220000000000002</v>
      </c>
      <c r="BN46">
        <v>1.0500400000000001</v>
      </c>
      <c r="BO46">
        <v>0.12083000000000001</v>
      </c>
      <c r="BP46">
        <v>0.67320000000000002</v>
      </c>
      <c r="BQ46">
        <v>2.1047799999999999</v>
      </c>
      <c r="BR46">
        <v>0.22806999999999999</v>
      </c>
      <c r="BS46">
        <v>0.36409999999999998</v>
      </c>
      <c r="BT46">
        <v>0.32732</v>
      </c>
      <c r="BU46">
        <v>0.10499</v>
      </c>
      <c r="BV46">
        <v>5.7419999999999999E-2</v>
      </c>
      <c r="BW46">
        <v>0.2298</v>
      </c>
      <c r="BX46">
        <v>0.14985000000000001</v>
      </c>
      <c r="BY46">
        <v>0.22825000000000001</v>
      </c>
      <c r="BZ46">
        <v>5.2380000000000003E-2</v>
      </c>
      <c r="CA46">
        <v>0.29816999999999999</v>
      </c>
      <c r="CB46">
        <v>0.37562000000000001</v>
      </c>
      <c r="CC46">
        <v>0.12739</v>
      </c>
      <c r="CD46">
        <v>2.5400299999999998</v>
      </c>
      <c r="CE46">
        <v>0.34855000000000003</v>
      </c>
      <c r="CF46">
        <v>0.50033000000000005</v>
      </c>
      <c r="CG46">
        <v>0.89112999999999998</v>
      </c>
      <c r="CH46">
        <v>0.41016999999999998</v>
      </c>
      <c r="CI46">
        <v>0.40633000000000002</v>
      </c>
      <c r="CJ46">
        <v>0.27961999999999998</v>
      </c>
      <c r="CK46">
        <v>2.8293599999999999</v>
      </c>
      <c r="CL46">
        <v>53.982669999999999</v>
      </c>
      <c r="CM46">
        <v>17.757670000000001</v>
      </c>
      <c r="CN46">
        <v>1.3599999999999999E-2</v>
      </c>
      <c r="CO46">
        <v>8.8000000000000005E-3</v>
      </c>
      <c r="CP46">
        <v>5.3E-3</v>
      </c>
      <c r="CQ46">
        <v>1.09E-2</v>
      </c>
      <c r="CR46">
        <v>1.6959999999999999E-2</v>
      </c>
      <c r="CS46">
        <v>7.3609999999999995E-2</v>
      </c>
      <c r="CT46">
        <v>8.5599999999999999E-3</v>
      </c>
      <c r="CU46">
        <v>0.53920000000000001</v>
      </c>
      <c r="CV46">
        <v>1.0880000000000001E-2</v>
      </c>
      <c r="CW46">
        <v>0.21731</v>
      </c>
      <c r="CX46">
        <v>8.2000000000000007E-3</v>
      </c>
      <c r="CY46">
        <v>0</v>
      </c>
      <c r="CZ46">
        <v>0</v>
      </c>
      <c r="DA46">
        <v>0.91332000000000002</v>
      </c>
      <c r="DB46">
        <v>1.8720000000000001E-2</v>
      </c>
      <c r="DC46">
        <v>2.8E-3</v>
      </c>
      <c r="DD46">
        <v>8.8859999999999995E-2</v>
      </c>
      <c r="DE46">
        <v>4.0000000000000001E-3</v>
      </c>
      <c r="DF46">
        <v>0.82133999999999996</v>
      </c>
      <c r="DG46">
        <v>1.7340000000000001E-2</v>
      </c>
      <c r="DH46">
        <v>1.4E-2</v>
      </c>
      <c r="DI46">
        <v>0</v>
      </c>
      <c r="DJ46">
        <v>0.96555999999999997</v>
      </c>
      <c r="DK46">
        <v>0</v>
      </c>
      <c r="DL46">
        <v>0</v>
      </c>
      <c r="DM46">
        <v>0.23694000000000001</v>
      </c>
      <c r="DN46">
        <v>7.7649999999999997E-2</v>
      </c>
      <c r="DO46">
        <v>0</v>
      </c>
      <c r="DP46">
        <v>0</v>
      </c>
      <c r="DQ46">
        <v>0</v>
      </c>
      <c r="DR46">
        <v>0</v>
      </c>
      <c r="DS46">
        <v>6.4999999999999997E-3</v>
      </c>
      <c r="DT46">
        <v>1.0399999999999999E-3</v>
      </c>
      <c r="DU46">
        <v>0</v>
      </c>
      <c r="DV46">
        <v>0</v>
      </c>
      <c r="DW46">
        <v>0</v>
      </c>
      <c r="DX46">
        <v>0</v>
      </c>
      <c r="DY46">
        <v>7.7000000000000002E-3</v>
      </c>
      <c r="DZ46">
        <v>0.32318000000000002</v>
      </c>
      <c r="EA46">
        <v>2.29E-2</v>
      </c>
      <c r="EB46">
        <v>1.6199999999999999E-2</v>
      </c>
      <c r="EC46">
        <v>2.1640000000000001</v>
      </c>
      <c r="ED46">
        <v>0.24904000000000001</v>
      </c>
      <c r="EE46">
        <v>28.6</v>
      </c>
      <c r="EF46">
        <v>1.2071099999999999</v>
      </c>
      <c r="EG46">
        <v>0.72575999999999996</v>
      </c>
      <c r="EH46">
        <v>0.63971</v>
      </c>
      <c r="EI46">
        <v>114.155</v>
      </c>
      <c r="EJ46">
        <v>0</v>
      </c>
      <c r="EK46">
        <v>0</v>
      </c>
      <c r="EL46">
        <v>0</v>
      </c>
      <c r="EM46" t="s">
        <v>241</v>
      </c>
      <c r="EN46" t="s">
        <v>242</v>
      </c>
      <c r="EO46" t="s">
        <v>241</v>
      </c>
      <c r="EP46" t="s">
        <v>242</v>
      </c>
      <c r="EQ46" t="s">
        <v>242</v>
      </c>
      <c r="ER46" t="s">
        <v>242</v>
      </c>
      <c r="ES46" t="s">
        <v>241</v>
      </c>
      <c r="ET46" t="s">
        <v>242</v>
      </c>
      <c r="EU46" t="s">
        <v>241</v>
      </c>
      <c r="EV46" t="s">
        <v>242</v>
      </c>
      <c r="EW46" t="s">
        <v>242</v>
      </c>
      <c r="EX46" t="s">
        <v>242</v>
      </c>
      <c r="EY46" t="s">
        <v>242</v>
      </c>
      <c r="EZ46" t="s">
        <v>242</v>
      </c>
      <c r="FA46" t="s">
        <v>242</v>
      </c>
      <c r="FB46" t="s">
        <v>242</v>
      </c>
      <c r="FC46" t="s">
        <v>242</v>
      </c>
      <c r="FD46" t="s">
        <v>242</v>
      </c>
      <c r="FE46" t="s">
        <v>242</v>
      </c>
      <c r="FF46" t="s">
        <v>242</v>
      </c>
      <c r="FG46" t="s">
        <v>241</v>
      </c>
      <c r="FH46" t="s">
        <v>242</v>
      </c>
      <c r="FI46" t="s">
        <v>242</v>
      </c>
      <c r="FJ46" t="s">
        <v>242</v>
      </c>
      <c r="FK46" t="s">
        <v>242</v>
      </c>
      <c r="FL46" t="s">
        <v>242</v>
      </c>
      <c r="FM46" t="s">
        <v>242</v>
      </c>
      <c r="FN46" t="s">
        <v>242</v>
      </c>
      <c r="FO46" t="s">
        <v>242</v>
      </c>
      <c r="FP46" t="s">
        <v>242</v>
      </c>
      <c r="FQ46" t="s">
        <v>242</v>
      </c>
      <c r="FR46" t="s">
        <v>242</v>
      </c>
      <c r="FS46" t="s">
        <v>242</v>
      </c>
      <c r="FT46" t="s">
        <v>242</v>
      </c>
      <c r="FU46" t="s">
        <v>242</v>
      </c>
      <c r="FV46" t="s">
        <v>242</v>
      </c>
      <c r="FW46" t="s">
        <v>242</v>
      </c>
      <c r="FX46" t="s">
        <v>242</v>
      </c>
      <c r="FY46" t="s">
        <v>242</v>
      </c>
      <c r="FZ46" t="s">
        <v>242</v>
      </c>
      <c r="GA46" t="s">
        <v>242</v>
      </c>
      <c r="GB46" t="s">
        <v>242</v>
      </c>
      <c r="GC46" t="s">
        <v>242</v>
      </c>
      <c r="GD46" t="s">
        <v>242</v>
      </c>
      <c r="GE46" t="s">
        <v>242</v>
      </c>
      <c r="GF46" t="s">
        <v>242</v>
      </c>
      <c r="GG46" t="s">
        <v>230</v>
      </c>
      <c r="GH46" t="s">
        <v>243</v>
      </c>
      <c r="GI46" t="s">
        <v>242</v>
      </c>
      <c r="GJ46" t="s">
        <v>242</v>
      </c>
      <c r="GK46" t="s">
        <v>242</v>
      </c>
      <c r="GL46">
        <v>0</v>
      </c>
      <c r="GM46">
        <v>0</v>
      </c>
      <c r="GN46">
        <v>0</v>
      </c>
      <c r="GR46" t="s">
        <v>242</v>
      </c>
      <c r="GS46" t="s">
        <v>242</v>
      </c>
      <c r="GT46" t="s">
        <v>242</v>
      </c>
      <c r="GU46" t="s">
        <v>242</v>
      </c>
      <c r="GV46" t="s">
        <v>242</v>
      </c>
      <c r="GW46" t="s">
        <v>242</v>
      </c>
      <c r="GX46" t="s">
        <v>242</v>
      </c>
      <c r="GY46" t="s">
        <v>242</v>
      </c>
      <c r="GZ46" t="s">
        <v>242</v>
      </c>
      <c r="HA46" t="s">
        <v>242</v>
      </c>
      <c r="HB46" t="s">
        <v>242</v>
      </c>
      <c r="HC46" t="s">
        <v>242</v>
      </c>
      <c r="HD46" t="s">
        <v>242</v>
      </c>
      <c r="HE46" t="s">
        <v>242</v>
      </c>
      <c r="HF46" t="s">
        <v>242</v>
      </c>
    </row>
    <row r="47" spans="1:214">
      <c r="A47">
        <v>3</v>
      </c>
      <c r="B47" t="s">
        <v>258</v>
      </c>
      <c r="F47">
        <v>71.13</v>
      </c>
      <c r="G47">
        <v>297.60791999999998</v>
      </c>
      <c r="H47">
        <v>65.621200000000002</v>
      </c>
      <c r="I47">
        <v>1.9754</v>
      </c>
      <c r="J47">
        <v>5.3724999999999996</v>
      </c>
      <c r="K47">
        <v>3.4449000000000001</v>
      </c>
      <c r="L47">
        <v>0.82718999999999998</v>
      </c>
      <c r="M47">
        <v>0.58009999999999995</v>
      </c>
      <c r="N47">
        <v>0.19950000000000001</v>
      </c>
      <c r="O47">
        <v>0</v>
      </c>
      <c r="P47">
        <v>37.700000000000003</v>
      </c>
      <c r="Q47">
        <v>4.4000000000000004</v>
      </c>
      <c r="R47">
        <v>0.21959999999999999</v>
      </c>
      <c r="S47">
        <v>7.0000000000000001E-3</v>
      </c>
      <c r="T47">
        <v>0.317</v>
      </c>
      <c r="U47">
        <v>0.317</v>
      </c>
      <c r="V47">
        <v>5.0999999999999996</v>
      </c>
      <c r="W47">
        <v>5.3499999999999999E-2</v>
      </c>
      <c r="X47">
        <v>6.7900000000000002E-2</v>
      </c>
      <c r="Y47">
        <v>0.33650000000000002</v>
      </c>
      <c r="Z47">
        <v>0.61229999999999996</v>
      </c>
      <c r="AA47">
        <v>9.0999999999999998E-2</v>
      </c>
      <c r="AB47">
        <v>8.4000000000000005E-2</v>
      </c>
      <c r="AC47">
        <v>1.37</v>
      </c>
      <c r="AD47">
        <v>29.8</v>
      </c>
      <c r="AE47">
        <v>0</v>
      </c>
      <c r="AF47">
        <v>10.826000000000001</v>
      </c>
      <c r="AG47">
        <v>11.96</v>
      </c>
      <c r="AH47">
        <v>187.2</v>
      </c>
      <c r="AI47">
        <v>28.3</v>
      </c>
      <c r="AJ47">
        <v>16.3</v>
      </c>
      <c r="AK47">
        <v>45.6</v>
      </c>
      <c r="AL47">
        <v>19.3</v>
      </c>
      <c r="AM47">
        <v>46.86</v>
      </c>
      <c r="AN47">
        <v>1.46</v>
      </c>
      <c r="AO47">
        <v>0.193</v>
      </c>
      <c r="AP47">
        <v>5.9900000000000002E-2</v>
      </c>
      <c r="AQ47">
        <v>0.1245</v>
      </c>
      <c r="AR47">
        <v>14.3</v>
      </c>
      <c r="AS47">
        <v>1.9</v>
      </c>
      <c r="AT47">
        <v>6.0000000000000001E-3</v>
      </c>
      <c r="AU47">
        <v>0</v>
      </c>
      <c r="AV47">
        <v>6.0000000000000001E-3</v>
      </c>
      <c r="AW47">
        <v>1.2E-2</v>
      </c>
      <c r="AX47">
        <v>0.441</v>
      </c>
      <c r="AY47">
        <v>0.48449999999999999</v>
      </c>
      <c r="AZ47">
        <v>0</v>
      </c>
      <c r="BA47">
        <v>0.92549999999999999</v>
      </c>
      <c r="BB47">
        <v>0.40849999999999997</v>
      </c>
      <c r="BC47">
        <v>0</v>
      </c>
      <c r="BD47">
        <v>0.115</v>
      </c>
      <c r="BE47">
        <v>0.52449999999999997</v>
      </c>
      <c r="BF47">
        <v>0</v>
      </c>
      <c r="BG47">
        <v>0</v>
      </c>
      <c r="BH47">
        <v>0</v>
      </c>
      <c r="BI47">
        <v>1.9139999999999999</v>
      </c>
      <c r="BJ47">
        <v>1.9139999999999999</v>
      </c>
      <c r="BK47">
        <v>7.8E-2</v>
      </c>
      <c r="BL47">
        <v>0.17299999999999999</v>
      </c>
      <c r="BM47">
        <v>0.27310000000000001</v>
      </c>
      <c r="BN47">
        <v>0.28410000000000002</v>
      </c>
      <c r="BO47">
        <v>5.8000000000000003E-2</v>
      </c>
      <c r="BP47">
        <v>0.22409000000000001</v>
      </c>
      <c r="BQ47">
        <v>0.63509000000000004</v>
      </c>
      <c r="BR47">
        <v>6.6600000000000006E-2</v>
      </c>
      <c r="BS47">
        <v>0.1016</v>
      </c>
      <c r="BT47">
        <v>0.1032</v>
      </c>
      <c r="BU47">
        <v>2.5600000000000001E-2</v>
      </c>
      <c r="BV47">
        <v>1.6799999999999999E-2</v>
      </c>
      <c r="BW47">
        <v>6.4299999999999996E-2</v>
      </c>
      <c r="BX47">
        <v>4.7199999999999999E-2</v>
      </c>
      <c r="BY47">
        <v>6.0199999999999997E-2</v>
      </c>
      <c r="BZ47">
        <v>1.8700000000000001E-2</v>
      </c>
      <c r="CA47">
        <v>8.1199999999999994E-2</v>
      </c>
      <c r="CB47">
        <v>9.4100000000000003E-2</v>
      </c>
      <c r="CC47">
        <v>3.9699999999999999E-2</v>
      </c>
      <c r="CD47">
        <v>0.70760000000000001</v>
      </c>
      <c r="CE47">
        <v>0.10929999999999999</v>
      </c>
      <c r="CF47">
        <v>0.1971</v>
      </c>
      <c r="CG47">
        <v>0.2792</v>
      </c>
      <c r="CH47">
        <v>0.1235</v>
      </c>
      <c r="CI47">
        <v>0.1027</v>
      </c>
      <c r="CJ47">
        <v>7.6899999999999996E-2</v>
      </c>
      <c r="CK47">
        <v>0.88849999999999996</v>
      </c>
      <c r="CL47">
        <v>17.559999999999999</v>
      </c>
      <c r="CM47">
        <v>6.08</v>
      </c>
      <c r="CN47">
        <v>1.9E-2</v>
      </c>
      <c r="CO47">
        <v>1.2E-2</v>
      </c>
      <c r="CP47">
        <v>7.0000000000000001E-3</v>
      </c>
      <c r="CQ47">
        <v>1.4999999999999999E-2</v>
      </c>
      <c r="CR47">
        <v>2.18E-2</v>
      </c>
      <c r="CS47">
        <v>0.2944</v>
      </c>
      <c r="CT47">
        <v>7.1999999999999998E-3</v>
      </c>
      <c r="CU47">
        <v>0.27210000000000001</v>
      </c>
      <c r="CV47">
        <v>7.1000000000000004E-3</v>
      </c>
      <c r="CW47">
        <v>8.8599999999999998E-2</v>
      </c>
      <c r="CX47">
        <v>3.0000000000000001E-3</v>
      </c>
      <c r="CY47">
        <v>0</v>
      </c>
      <c r="CZ47">
        <v>0</v>
      </c>
      <c r="DA47">
        <v>0.75219999999999998</v>
      </c>
      <c r="DB47">
        <v>1.09E-2</v>
      </c>
      <c r="DC47">
        <v>4.0000000000000001E-3</v>
      </c>
      <c r="DD47">
        <v>4.19E-2</v>
      </c>
      <c r="DE47">
        <v>5.0000000000000001E-3</v>
      </c>
      <c r="DF47">
        <v>0.25669999999999998</v>
      </c>
      <c r="DG47">
        <v>1.2999999999999999E-3</v>
      </c>
      <c r="DH47">
        <v>0</v>
      </c>
      <c r="DI47">
        <v>0</v>
      </c>
      <c r="DJ47">
        <v>0.31979999999999997</v>
      </c>
      <c r="DK47">
        <v>0</v>
      </c>
      <c r="DL47">
        <v>0</v>
      </c>
      <c r="DM47">
        <v>6.5500000000000003E-2</v>
      </c>
      <c r="DN47">
        <v>8.4000000000000005E-2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2.9999999999999997E-4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0.14879999999999999</v>
      </c>
      <c r="EA47">
        <v>3.1E-2</v>
      </c>
      <c r="EB47">
        <v>2.1999999999999999E-2</v>
      </c>
      <c r="EC47">
        <v>1.1678999999999999</v>
      </c>
      <c r="ED47">
        <v>0.15809999999999999</v>
      </c>
      <c r="EE47">
        <v>1.7</v>
      </c>
      <c r="EF47">
        <v>1.2212000000000001</v>
      </c>
      <c r="EG47">
        <v>0.28708</v>
      </c>
      <c r="EH47">
        <v>1.0286999999999999</v>
      </c>
      <c r="EI47">
        <v>115.04</v>
      </c>
      <c r="EJ47">
        <v>0</v>
      </c>
      <c r="EK47">
        <v>0</v>
      </c>
      <c r="EL47">
        <v>0</v>
      </c>
      <c r="ES47" t="s">
        <v>241</v>
      </c>
      <c r="EU47" t="s">
        <v>241</v>
      </c>
      <c r="FA47" t="s">
        <v>242</v>
      </c>
      <c r="GA47" t="s">
        <v>242</v>
      </c>
      <c r="GE47" t="s">
        <v>242</v>
      </c>
      <c r="GF47" t="s">
        <v>242</v>
      </c>
      <c r="GG47" t="s">
        <v>345</v>
      </c>
      <c r="GI47" t="s">
        <v>242</v>
      </c>
      <c r="GJ47" t="s">
        <v>242</v>
      </c>
      <c r="GK47" t="s">
        <v>242</v>
      </c>
      <c r="GL47">
        <v>0</v>
      </c>
      <c r="GM47">
        <v>0</v>
      </c>
      <c r="GN47">
        <v>0</v>
      </c>
    </row>
    <row r="48" spans="1:214">
      <c r="A48">
        <v>4</v>
      </c>
      <c r="B48" t="s">
        <v>394</v>
      </c>
      <c r="D48" t="s">
        <v>241</v>
      </c>
      <c r="E48" t="s">
        <v>231</v>
      </c>
      <c r="F48">
        <v>71.13</v>
      </c>
      <c r="G48">
        <v>297.60791999999998</v>
      </c>
      <c r="H48">
        <v>65.621200000000002</v>
      </c>
      <c r="I48">
        <v>1.9754</v>
      </c>
      <c r="J48">
        <v>5.3724999999999996</v>
      </c>
      <c r="K48">
        <v>3.4449000000000001</v>
      </c>
      <c r="L48">
        <v>0.82718999999999998</v>
      </c>
      <c r="M48">
        <v>0.58009999999999995</v>
      </c>
      <c r="N48">
        <v>0.19950000000000001</v>
      </c>
      <c r="O48">
        <v>0</v>
      </c>
      <c r="P48">
        <v>37.700000000000003</v>
      </c>
      <c r="Q48">
        <v>4.4000000000000004</v>
      </c>
      <c r="R48">
        <v>0.21959999999999999</v>
      </c>
      <c r="S48">
        <v>7.0000000000000001E-3</v>
      </c>
      <c r="T48">
        <v>0.317</v>
      </c>
      <c r="U48">
        <v>0.317</v>
      </c>
      <c r="V48">
        <v>5.0999999999999996</v>
      </c>
      <c r="W48">
        <v>5.3499999999999999E-2</v>
      </c>
      <c r="X48">
        <v>6.7900000000000002E-2</v>
      </c>
      <c r="Y48">
        <v>0.33650000000000002</v>
      </c>
      <c r="Z48">
        <v>0.61229999999999996</v>
      </c>
      <c r="AA48">
        <v>9.0999999999999998E-2</v>
      </c>
      <c r="AB48">
        <v>8.4000000000000005E-2</v>
      </c>
      <c r="AC48">
        <v>1.37</v>
      </c>
      <c r="AD48">
        <v>29.8</v>
      </c>
      <c r="AE48">
        <v>0</v>
      </c>
      <c r="AF48">
        <v>10.826000000000001</v>
      </c>
      <c r="AG48">
        <v>11.96</v>
      </c>
      <c r="AH48">
        <v>187.2</v>
      </c>
      <c r="AI48">
        <v>28.3</v>
      </c>
      <c r="AJ48">
        <v>16.3</v>
      </c>
      <c r="AK48">
        <v>45.6</v>
      </c>
      <c r="AL48">
        <v>19.3</v>
      </c>
      <c r="AM48">
        <v>46.86</v>
      </c>
      <c r="AN48">
        <v>1.46</v>
      </c>
      <c r="AO48">
        <v>0.193</v>
      </c>
      <c r="AP48">
        <v>5.9900000000000002E-2</v>
      </c>
      <c r="AQ48">
        <v>0.1245</v>
      </c>
      <c r="AR48">
        <v>14.3</v>
      </c>
      <c r="AS48">
        <v>1.9</v>
      </c>
      <c r="AT48">
        <v>6.0000000000000001E-3</v>
      </c>
      <c r="AU48">
        <v>0</v>
      </c>
      <c r="AV48">
        <v>6.0000000000000001E-3</v>
      </c>
      <c r="AW48">
        <v>1.2E-2</v>
      </c>
      <c r="AX48">
        <v>0.441</v>
      </c>
      <c r="AY48">
        <v>0.48449999999999999</v>
      </c>
      <c r="AZ48">
        <v>0</v>
      </c>
      <c r="BA48">
        <v>0.92549999999999999</v>
      </c>
      <c r="BB48">
        <v>0.40849999999999997</v>
      </c>
      <c r="BC48">
        <v>0</v>
      </c>
      <c r="BD48">
        <v>0.115</v>
      </c>
      <c r="BE48">
        <v>0.52449999999999997</v>
      </c>
      <c r="BF48">
        <v>0</v>
      </c>
      <c r="BG48">
        <v>0</v>
      </c>
      <c r="BH48">
        <v>0</v>
      </c>
      <c r="BI48">
        <v>1.9139999999999999</v>
      </c>
      <c r="BJ48">
        <v>1.9139999999999999</v>
      </c>
      <c r="BK48">
        <v>7.8E-2</v>
      </c>
      <c r="BL48">
        <v>0.17299999999999999</v>
      </c>
      <c r="BM48">
        <v>0.27310000000000001</v>
      </c>
      <c r="BN48">
        <v>0.28410000000000002</v>
      </c>
      <c r="BO48">
        <v>5.8000000000000003E-2</v>
      </c>
      <c r="BP48">
        <v>0.22409000000000001</v>
      </c>
      <c r="BQ48">
        <v>0.63509000000000004</v>
      </c>
      <c r="BR48">
        <v>6.6600000000000006E-2</v>
      </c>
      <c r="BS48">
        <v>0.1016</v>
      </c>
      <c r="BT48">
        <v>0.1032</v>
      </c>
      <c r="BU48">
        <v>2.5600000000000001E-2</v>
      </c>
      <c r="BV48">
        <v>1.6799999999999999E-2</v>
      </c>
      <c r="BW48">
        <v>6.4299999999999996E-2</v>
      </c>
      <c r="BX48">
        <v>4.7199999999999999E-2</v>
      </c>
      <c r="BY48">
        <v>6.0199999999999997E-2</v>
      </c>
      <c r="BZ48">
        <v>1.8700000000000001E-2</v>
      </c>
      <c r="CA48">
        <v>8.1199999999999994E-2</v>
      </c>
      <c r="CB48">
        <v>9.4100000000000003E-2</v>
      </c>
      <c r="CC48">
        <v>3.9699999999999999E-2</v>
      </c>
      <c r="CD48">
        <v>0.70760000000000001</v>
      </c>
      <c r="CE48">
        <v>0.10929999999999999</v>
      </c>
      <c r="CF48">
        <v>0.1971</v>
      </c>
      <c r="CG48">
        <v>0.2792</v>
      </c>
      <c r="CH48">
        <v>0.1235</v>
      </c>
      <c r="CI48">
        <v>0.1027</v>
      </c>
      <c r="CJ48">
        <v>7.6899999999999996E-2</v>
      </c>
      <c r="CK48">
        <v>0.88849999999999996</v>
      </c>
      <c r="CL48">
        <v>17.559999999999999</v>
      </c>
      <c r="CM48">
        <v>6.08</v>
      </c>
      <c r="CN48">
        <v>1.9E-2</v>
      </c>
      <c r="CO48">
        <v>1.2E-2</v>
      </c>
      <c r="CP48">
        <v>7.0000000000000001E-3</v>
      </c>
      <c r="CQ48">
        <v>1.4999999999999999E-2</v>
      </c>
      <c r="CR48">
        <v>2.18E-2</v>
      </c>
      <c r="CS48">
        <v>0.2944</v>
      </c>
      <c r="CT48">
        <v>7.1999999999999998E-3</v>
      </c>
      <c r="CU48">
        <v>0.27210000000000001</v>
      </c>
      <c r="CV48">
        <v>7.1000000000000004E-3</v>
      </c>
      <c r="CW48">
        <v>8.8599999999999998E-2</v>
      </c>
      <c r="CX48">
        <v>3.0000000000000001E-3</v>
      </c>
      <c r="CY48">
        <v>0</v>
      </c>
      <c r="CZ48">
        <v>0</v>
      </c>
      <c r="DA48">
        <v>0.75219999999999998</v>
      </c>
      <c r="DB48">
        <v>1.09E-2</v>
      </c>
      <c r="DC48">
        <v>4.0000000000000001E-3</v>
      </c>
      <c r="DD48">
        <v>4.19E-2</v>
      </c>
      <c r="DE48">
        <v>5.0000000000000001E-3</v>
      </c>
      <c r="DF48">
        <v>0.25669999999999998</v>
      </c>
      <c r="DG48">
        <v>1.2999999999999999E-3</v>
      </c>
      <c r="DH48">
        <v>0</v>
      </c>
      <c r="DI48">
        <v>0</v>
      </c>
      <c r="DJ48">
        <v>0.31979999999999997</v>
      </c>
      <c r="DK48">
        <v>0</v>
      </c>
      <c r="DL48">
        <v>0</v>
      </c>
      <c r="DM48">
        <v>6.5500000000000003E-2</v>
      </c>
      <c r="DN48">
        <v>8.4000000000000005E-2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2.9999999999999997E-4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0.14879999999999999</v>
      </c>
      <c r="EA48">
        <v>3.1E-2</v>
      </c>
      <c r="EB48">
        <v>2.1999999999999999E-2</v>
      </c>
      <c r="EC48">
        <v>1.1678999999999999</v>
      </c>
      <c r="ED48">
        <v>0.15809999999999999</v>
      </c>
      <c r="EE48">
        <v>1.7</v>
      </c>
      <c r="EF48">
        <v>1.2212000000000001</v>
      </c>
      <c r="EG48">
        <v>0.28708</v>
      </c>
      <c r="EH48">
        <v>1.0286999999999999</v>
      </c>
      <c r="EI48">
        <v>115.04</v>
      </c>
      <c r="EJ48">
        <v>0</v>
      </c>
      <c r="EK48">
        <v>0</v>
      </c>
      <c r="EL48">
        <v>0</v>
      </c>
      <c r="EM48" t="s">
        <v>242</v>
      </c>
      <c r="EN48" t="s">
        <v>242</v>
      </c>
      <c r="EO48" t="s">
        <v>242</v>
      </c>
      <c r="EP48" t="s">
        <v>242</v>
      </c>
      <c r="EQ48" t="s">
        <v>242</v>
      </c>
      <c r="ER48" t="s">
        <v>242</v>
      </c>
      <c r="ES48" t="s">
        <v>241</v>
      </c>
      <c r="ET48" t="s">
        <v>242</v>
      </c>
      <c r="EU48" t="s">
        <v>241</v>
      </c>
      <c r="EV48" t="s">
        <v>242</v>
      </c>
      <c r="EW48" t="s">
        <v>242</v>
      </c>
      <c r="EX48" t="s">
        <v>242</v>
      </c>
      <c r="EY48" t="s">
        <v>242</v>
      </c>
      <c r="EZ48" t="s">
        <v>242</v>
      </c>
      <c r="FA48" t="s">
        <v>242</v>
      </c>
      <c r="FB48" t="s">
        <v>242</v>
      </c>
      <c r="FC48" t="s">
        <v>242</v>
      </c>
      <c r="FD48" t="s">
        <v>242</v>
      </c>
      <c r="FE48" t="s">
        <v>242</v>
      </c>
      <c r="FF48" t="s">
        <v>242</v>
      </c>
      <c r="FG48" t="s">
        <v>242</v>
      </c>
      <c r="FH48" t="s">
        <v>242</v>
      </c>
      <c r="FI48" t="s">
        <v>242</v>
      </c>
      <c r="FJ48" t="s">
        <v>242</v>
      </c>
      <c r="FK48" t="s">
        <v>242</v>
      </c>
      <c r="FL48" t="s">
        <v>242</v>
      </c>
      <c r="FM48" t="s">
        <v>242</v>
      </c>
      <c r="FN48" t="s">
        <v>242</v>
      </c>
      <c r="FO48" t="s">
        <v>242</v>
      </c>
      <c r="FP48" t="s">
        <v>242</v>
      </c>
      <c r="FQ48" t="s">
        <v>242</v>
      </c>
      <c r="FR48" t="s">
        <v>242</v>
      </c>
      <c r="FS48" t="s">
        <v>242</v>
      </c>
      <c r="FT48" t="s">
        <v>242</v>
      </c>
      <c r="FU48" t="s">
        <v>242</v>
      </c>
      <c r="FV48" t="s">
        <v>242</v>
      </c>
      <c r="FW48" t="s">
        <v>242</v>
      </c>
      <c r="FX48" t="s">
        <v>242</v>
      </c>
      <c r="FY48" t="s">
        <v>242</v>
      </c>
      <c r="FZ48" t="s">
        <v>242</v>
      </c>
      <c r="GA48" t="s">
        <v>242</v>
      </c>
      <c r="GB48" t="s">
        <v>242</v>
      </c>
      <c r="GC48" t="s">
        <v>242</v>
      </c>
      <c r="GD48" t="s">
        <v>242</v>
      </c>
      <c r="GE48" t="s">
        <v>242</v>
      </c>
      <c r="GF48" t="s">
        <v>242</v>
      </c>
      <c r="GG48" t="s">
        <v>345</v>
      </c>
      <c r="GI48" t="s">
        <v>242</v>
      </c>
      <c r="GJ48" t="s">
        <v>242</v>
      </c>
      <c r="GK48" t="s">
        <v>242</v>
      </c>
      <c r="GL48">
        <v>0</v>
      </c>
      <c r="GM48">
        <v>0</v>
      </c>
      <c r="GN48">
        <v>0</v>
      </c>
      <c r="GR48" t="s">
        <v>242</v>
      </c>
      <c r="GS48" t="s">
        <v>242</v>
      </c>
      <c r="GT48" t="s">
        <v>242</v>
      </c>
      <c r="GU48" t="s">
        <v>242</v>
      </c>
      <c r="GV48" t="s">
        <v>242</v>
      </c>
      <c r="GW48" t="s">
        <v>242</v>
      </c>
      <c r="GX48" t="s">
        <v>242</v>
      </c>
      <c r="GY48" t="s">
        <v>242</v>
      </c>
      <c r="GZ48" t="s">
        <v>242</v>
      </c>
      <c r="HA48" t="s">
        <v>242</v>
      </c>
      <c r="HB48" t="s">
        <v>242</v>
      </c>
      <c r="HC48" t="s">
        <v>242</v>
      </c>
      <c r="HD48" t="s">
        <v>242</v>
      </c>
      <c r="HE48" t="s">
        <v>242</v>
      </c>
      <c r="HF48" t="s">
        <v>242</v>
      </c>
    </row>
    <row r="49" spans="1:214">
      <c r="A49">
        <v>3</v>
      </c>
      <c r="B49" t="s">
        <v>259</v>
      </c>
      <c r="F49">
        <v>759.78918999999996</v>
      </c>
      <c r="G49">
        <v>3178.9579699999999</v>
      </c>
      <c r="H49">
        <v>187.77488</v>
      </c>
      <c r="I49">
        <v>34.894419999999997</v>
      </c>
      <c r="J49">
        <v>19.242540000000002</v>
      </c>
      <c r="K49">
        <v>107.58122</v>
      </c>
      <c r="L49">
        <v>1.8520000000000001</v>
      </c>
      <c r="M49">
        <v>4.3744800000000001</v>
      </c>
      <c r="N49">
        <v>0.92200000000000004</v>
      </c>
      <c r="O49">
        <v>0</v>
      </c>
      <c r="P49">
        <v>105.8</v>
      </c>
      <c r="Q49">
        <v>35.119999999999997</v>
      </c>
      <c r="R49">
        <v>0.36299999999999999</v>
      </c>
      <c r="S49">
        <v>8.5400000000000004E-2</v>
      </c>
      <c r="T49">
        <v>3.2000999999999999</v>
      </c>
      <c r="U49">
        <v>2.4377</v>
      </c>
      <c r="V49">
        <v>130.34</v>
      </c>
      <c r="W49">
        <v>0.36990000000000001</v>
      </c>
      <c r="X49">
        <v>0.28189999999999998</v>
      </c>
      <c r="Y49">
        <v>7.6706000000000003</v>
      </c>
      <c r="Z49">
        <v>12.868359999999999</v>
      </c>
      <c r="AA49">
        <v>1.1525000000000001</v>
      </c>
      <c r="AB49">
        <v>0.3977</v>
      </c>
      <c r="AC49">
        <v>10.41</v>
      </c>
      <c r="AD49">
        <v>21.83</v>
      </c>
      <c r="AE49">
        <v>5.76</v>
      </c>
      <c r="AF49">
        <v>5.1390000000000002</v>
      </c>
      <c r="AG49">
        <v>962.07165999999995</v>
      </c>
      <c r="AH49">
        <v>656.48829999999998</v>
      </c>
      <c r="AI49">
        <v>34.828670000000002</v>
      </c>
      <c r="AJ49">
        <v>67.978960000000001</v>
      </c>
      <c r="AK49">
        <v>335.59120000000001</v>
      </c>
      <c r="AL49">
        <v>285.51772</v>
      </c>
      <c r="AM49">
        <v>1497.3438599999999</v>
      </c>
      <c r="AN49">
        <v>3.9211100000000001</v>
      </c>
      <c r="AO49">
        <v>6.5890000000000004</v>
      </c>
      <c r="AP49">
        <v>0.32071</v>
      </c>
      <c r="AQ49">
        <v>0.88480999999999999</v>
      </c>
      <c r="AR49">
        <v>131.44372999999999</v>
      </c>
      <c r="AS49">
        <v>3.80349</v>
      </c>
      <c r="AT49">
        <v>0</v>
      </c>
      <c r="AU49">
        <v>0</v>
      </c>
      <c r="AV49">
        <v>0</v>
      </c>
      <c r="AW49">
        <v>0</v>
      </c>
      <c r="AX49">
        <v>3.5870000000000002</v>
      </c>
      <c r="AY49">
        <v>3.1829999999999998</v>
      </c>
      <c r="AZ49">
        <v>0.20799999999999999</v>
      </c>
      <c r="BA49">
        <v>6.9770000000000003</v>
      </c>
      <c r="BB49">
        <v>9.4130000000000003</v>
      </c>
      <c r="BC49">
        <v>0</v>
      </c>
      <c r="BD49">
        <v>1.7999999999999999E-2</v>
      </c>
      <c r="BE49">
        <v>9.4309999999999992</v>
      </c>
      <c r="BF49">
        <v>0.33900000000000002</v>
      </c>
      <c r="BG49">
        <v>5.0000000000000001E-3</v>
      </c>
      <c r="BH49">
        <v>0</v>
      </c>
      <c r="BI49">
        <v>34.692</v>
      </c>
      <c r="BJ49">
        <v>34.692</v>
      </c>
      <c r="BK49">
        <v>0.25540000000000002</v>
      </c>
      <c r="BL49">
        <v>0.62160000000000004</v>
      </c>
      <c r="BM49">
        <v>0.3468</v>
      </c>
      <c r="BN49">
        <v>0.54859999999999998</v>
      </c>
      <c r="BO49">
        <v>0.14599999999999999</v>
      </c>
      <c r="BP49">
        <v>0.72919999999999996</v>
      </c>
      <c r="BQ49">
        <v>1.1788000000000001</v>
      </c>
      <c r="BR49">
        <v>1.4216800000000001</v>
      </c>
      <c r="BS49">
        <v>2.2987199999999999</v>
      </c>
      <c r="BT49">
        <v>2.2898200000000002</v>
      </c>
      <c r="BU49">
        <v>0.68628</v>
      </c>
      <c r="BV49">
        <v>0.30662</v>
      </c>
      <c r="BW49">
        <v>1.18682</v>
      </c>
      <c r="BX49">
        <v>0.97445999999999999</v>
      </c>
      <c r="BY49">
        <v>1.22862</v>
      </c>
      <c r="BZ49">
        <v>0.31578000000000001</v>
      </c>
      <c r="CA49">
        <v>1.5942400000000001</v>
      </c>
      <c r="CB49">
        <v>1.8318399999999999</v>
      </c>
      <c r="CC49">
        <v>0.90383999999999998</v>
      </c>
      <c r="CD49">
        <v>15.031420000000001</v>
      </c>
      <c r="CE49">
        <v>1.7472399999999999</v>
      </c>
      <c r="CF49">
        <v>2.72146</v>
      </c>
      <c r="CG49">
        <v>4.7767999999999997</v>
      </c>
      <c r="CH49">
        <v>1.32358</v>
      </c>
      <c r="CI49">
        <v>1.2552399999999999</v>
      </c>
      <c r="CJ49">
        <v>1.143</v>
      </c>
      <c r="CK49">
        <v>12.94632</v>
      </c>
      <c r="CL49">
        <v>200.16</v>
      </c>
      <c r="CM49">
        <v>67.14</v>
      </c>
      <c r="CN49">
        <v>8.6400000000000005E-2</v>
      </c>
      <c r="CO49">
        <v>5.4899999999999997E-2</v>
      </c>
      <c r="CP49">
        <v>5.9700000000000003E-2</v>
      </c>
      <c r="CQ49">
        <v>9.0899999999999995E-2</v>
      </c>
      <c r="CR49">
        <v>0.16900000000000001</v>
      </c>
      <c r="CS49">
        <v>0.55500000000000005</v>
      </c>
      <c r="CT49">
        <v>5.2200000000000003E-2</v>
      </c>
      <c r="CU49">
        <v>2.8222</v>
      </c>
      <c r="CV49">
        <v>8.9300000000000004E-2</v>
      </c>
      <c r="CW49">
        <v>1.506</v>
      </c>
      <c r="CX49">
        <v>0.13469999999999999</v>
      </c>
      <c r="CY49">
        <v>3.7600000000000001E-2</v>
      </c>
      <c r="CZ49">
        <v>3.7600000000000001E-2</v>
      </c>
      <c r="DA49">
        <v>5.6798000000000002</v>
      </c>
      <c r="DB49">
        <v>9.3299999999999994E-2</v>
      </c>
      <c r="DC49">
        <v>1.6500000000000001E-2</v>
      </c>
      <c r="DD49">
        <v>0.41420000000000001</v>
      </c>
      <c r="DE49">
        <v>8.3699999999999997E-2</v>
      </c>
      <c r="DF49">
        <v>7.7050000000000001</v>
      </c>
      <c r="DG49">
        <v>0.22189999999999999</v>
      </c>
      <c r="DH49">
        <v>0.10680000000000001</v>
      </c>
      <c r="DI49">
        <v>7.5999999999999998E-2</v>
      </c>
      <c r="DJ49">
        <v>8.7165999999999997</v>
      </c>
      <c r="DK49">
        <v>0</v>
      </c>
      <c r="DL49">
        <v>0</v>
      </c>
      <c r="DM49">
        <v>2.2448000000000001</v>
      </c>
      <c r="DN49">
        <v>0.91059999999999997</v>
      </c>
      <c r="DO49">
        <v>0</v>
      </c>
      <c r="DP49">
        <v>0</v>
      </c>
      <c r="DQ49">
        <v>3.04E-2</v>
      </c>
      <c r="DR49">
        <v>0</v>
      </c>
      <c r="DS49">
        <v>0.06</v>
      </c>
      <c r="DT49">
        <v>1.2E-2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3.2465999999999999</v>
      </c>
      <c r="EA49">
        <v>0.1416</v>
      </c>
      <c r="EB49">
        <v>0.15060000000000001</v>
      </c>
      <c r="EC49">
        <v>17.3581</v>
      </c>
      <c r="ED49">
        <v>1.1754</v>
      </c>
      <c r="EE49">
        <v>80.7</v>
      </c>
      <c r="EF49">
        <v>4.7224000000000004</v>
      </c>
      <c r="EG49">
        <v>8.9650999999999996</v>
      </c>
      <c r="EH49">
        <v>3.8032499999999998</v>
      </c>
      <c r="EI49">
        <v>255.46104</v>
      </c>
      <c r="EJ49">
        <v>0</v>
      </c>
      <c r="EK49">
        <v>0</v>
      </c>
      <c r="EL49">
        <v>0</v>
      </c>
      <c r="EM49" t="s">
        <v>241</v>
      </c>
      <c r="ER49" t="s">
        <v>241</v>
      </c>
      <c r="ES49" t="s">
        <v>241</v>
      </c>
      <c r="FA49" t="s">
        <v>242</v>
      </c>
      <c r="FF49" t="s">
        <v>241</v>
      </c>
      <c r="FG49" t="s">
        <v>241</v>
      </c>
      <c r="FH49" t="s">
        <v>241</v>
      </c>
      <c r="FI49" t="s">
        <v>241</v>
      </c>
      <c r="GA49" t="s">
        <v>242</v>
      </c>
      <c r="GE49" t="s">
        <v>242</v>
      </c>
      <c r="GF49" t="s">
        <v>242</v>
      </c>
      <c r="GG49" t="s">
        <v>351</v>
      </c>
      <c r="GH49" t="s">
        <v>232</v>
      </c>
      <c r="GI49" t="s">
        <v>242</v>
      </c>
      <c r="GJ49" t="s">
        <v>242</v>
      </c>
      <c r="GK49" t="s">
        <v>242</v>
      </c>
      <c r="GL49">
        <v>0</v>
      </c>
      <c r="GM49">
        <v>0</v>
      </c>
      <c r="GN49">
        <v>0</v>
      </c>
    </row>
    <row r="50" spans="1:214">
      <c r="A50">
        <v>4</v>
      </c>
      <c r="B50" t="s">
        <v>395</v>
      </c>
      <c r="D50" t="s">
        <v>241</v>
      </c>
      <c r="E50" t="s">
        <v>231</v>
      </c>
      <c r="F50">
        <v>579.98919000000001</v>
      </c>
      <c r="G50">
        <v>2426.6747700000001</v>
      </c>
      <c r="H50">
        <v>182.04867999999999</v>
      </c>
      <c r="I50">
        <v>32.050620000000002</v>
      </c>
      <c r="J50">
        <v>14.893739999999999</v>
      </c>
      <c r="K50">
        <v>76.250320000000002</v>
      </c>
      <c r="L50">
        <v>1.3280000000000001</v>
      </c>
      <c r="M50">
        <v>4.1471799999999996</v>
      </c>
      <c r="N50">
        <v>0.91900000000000004</v>
      </c>
      <c r="O50">
        <v>0</v>
      </c>
      <c r="P50">
        <v>72.400000000000006</v>
      </c>
      <c r="Q50">
        <v>3.6</v>
      </c>
      <c r="R50">
        <v>0.33800000000000002</v>
      </c>
      <c r="S50">
        <v>0</v>
      </c>
      <c r="T50">
        <v>2.7627999999999999</v>
      </c>
      <c r="U50">
        <v>2.3355999999999999</v>
      </c>
      <c r="V50">
        <v>127.12</v>
      </c>
      <c r="W50">
        <v>0.34539999999999998</v>
      </c>
      <c r="X50">
        <v>0.26840000000000003</v>
      </c>
      <c r="Y50">
        <v>7.1449999999999996</v>
      </c>
      <c r="Z50">
        <v>11.829560000000001</v>
      </c>
      <c r="AA50">
        <v>0.88139999999999996</v>
      </c>
      <c r="AB50">
        <v>0.33739999999999998</v>
      </c>
      <c r="AC50">
        <v>9.2100000000000009</v>
      </c>
      <c r="AD50">
        <v>10.5</v>
      </c>
      <c r="AE50">
        <v>5.76</v>
      </c>
      <c r="AF50">
        <v>5.1310000000000002</v>
      </c>
      <c r="AG50">
        <v>957.50166000000002</v>
      </c>
      <c r="AH50">
        <v>613.80830000000003</v>
      </c>
      <c r="AI50">
        <v>31.778670000000002</v>
      </c>
      <c r="AJ50">
        <v>45.228960000000001</v>
      </c>
      <c r="AK50">
        <v>290.33120000000002</v>
      </c>
      <c r="AL50">
        <v>253.80771999999999</v>
      </c>
      <c r="AM50">
        <v>1482.81386</v>
      </c>
      <c r="AN50">
        <v>3.6652100000000001</v>
      </c>
      <c r="AO50">
        <v>6.3795000000000002</v>
      </c>
      <c r="AP50">
        <v>0.25961000000000001</v>
      </c>
      <c r="AQ50">
        <v>0.14741000000000001</v>
      </c>
      <c r="AR50">
        <v>107.38373</v>
      </c>
      <c r="AS50">
        <v>2.7414900000000002</v>
      </c>
      <c r="AT50">
        <v>0</v>
      </c>
      <c r="AU50">
        <v>0</v>
      </c>
      <c r="AV50">
        <v>0</v>
      </c>
      <c r="AW50">
        <v>0</v>
      </c>
      <c r="AX50">
        <v>3.5550000000000002</v>
      </c>
      <c r="AY50">
        <v>3.1509999999999998</v>
      </c>
      <c r="AZ50">
        <v>0.20799999999999999</v>
      </c>
      <c r="BA50">
        <v>6.9130000000000003</v>
      </c>
      <c r="BB50">
        <v>9.3810000000000002</v>
      </c>
      <c r="BC50">
        <v>0</v>
      </c>
      <c r="BD50">
        <v>0</v>
      </c>
      <c r="BE50">
        <v>9.3810000000000002</v>
      </c>
      <c r="BF50">
        <v>0.33900000000000002</v>
      </c>
      <c r="BG50">
        <v>5.0000000000000001E-3</v>
      </c>
      <c r="BH50">
        <v>0</v>
      </c>
      <c r="BI50">
        <v>3.5</v>
      </c>
      <c r="BJ50">
        <v>3.5</v>
      </c>
      <c r="BK50">
        <v>0.2354</v>
      </c>
      <c r="BL50">
        <v>0.29360000000000003</v>
      </c>
      <c r="BM50">
        <v>0.27479999999999999</v>
      </c>
      <c r="BN50">
        <v>0.46460000000000001</v>
      </c>
      <c r="BO50">
        <v>9.4E-2</v>
      </c>
      <c r="BP50">
        <v>0.38119999999999998</v>
      </c>
      <c r="BQ50">
        <v>0.9708</v>
      </c>
      <c r="BR50">
        <v>1.2922800000000001</v>
      </c>
      <c r="BS50">
        <v>2.0605199999999999</v>
      </c>
      <c r="BT50">
        <v>2.1839200000000001</v>
      </c>
      <c r="BU50">
        <v>0.62948000000000004</v>
      </c>
      <c r="BV50">
        <v>0.27032</v>
      </c>
      <c r="BW50">
        <v>1.04172</v>
      </c>
      <c r="BX50">
        <v>0.86136000000000001</v>
      </c>
      <c r="BY50">
        <v>1.1235200000000001</v>
      </c>
      <c r="BZ50">
        <v>0.28348000000000001</v>
      </c>
      <c r="CA50">
        <v>1.4088400000000001</v>
      </c>
      <c r="CB50">
        <v>1.6510400000000001</v>
      </c>
      <c r="CC50">
        <v>0.85104000000000002</v>
      </c>
      <c r="CD50">
        <v>13.65072</v>
      </c>
      <c r="CE50">
        <v>1.5784400000000001</v>
      </c>
      <c r="CF50">
        <v>2.4557600000000002</v>
      </c>
      <c r="CG50">
        <v>4.2438000000000002</v>
      </c>
      <c r="CH50">
        <v>1.1952799999999999</v>
      </c>
      <c r="CI50">
        <v>1.11704</v>
      </c>
      <c r="CJ50">
        <v>1.0016</v>
      </c>
      <c r="CK50">
        <v>11.57892</v>
      </c>
      <c r="CL50">
        <v>165.36</v>
      </c>
      <c r="CM50">
        <v>55.54</v>
      </c>
      <c r="CN50">
        <v>0</v>
      </c>
      <c r="CO50">
        <v>0</v>
      </c>
      <c r="CP50">
        <v>0</v>
      </c>
      <c r="CQ50">
        <v>0</v>
      </c>
      <c r="CR50">
        <v>1.2E-2</v>
      </c>
      <c r="CS50">
        <v>0.21759999999999999</v>
      </c>
      <c r="CT50">
        <v>2.4E-2</v>
      </c>
      <c r="CU50">
        <v>1.8446</v>
      </c>
      <c r="CV50">
        <v>6.8000000000000005E-2</v>
      </c>
      <c r="CW50">
        <v>1.1182000000000001</v>
      </c>
      <c r="CX50">
        <v>0.1</v>
      </c>
      <c r="CY50">
        <v>3.7600000000000001E-2</v>
      </c>
      <c r="CZ50">
        <v>3.7600000000000001E-2</v>
      </c>
      <c r="DA50">
        <v>3.4438</v>
      </c>
      <c r="DB50">
        <v>0.06</v>
      </c>
      <c r="DC50">
        <v>0</v>
      </c>
      <c r="DD50">
        <v>0.27760000000000001</v>
      </c>
      <c r="DE50">
        <v>0.06</v>
      </c>
      <c r="DF50">
        <v>6.7018000000000004</v>
      </c>
      <c r="DG50">
        <v>0.12559999999999999</v>
      </c>
      <c r="DH50">
        <v>1.52E-2</v>
      </c>
      <c r="DI50">
        <v>7.5999999999999998E-2</v>
      </c>
      <c r="DJ50">
        <v>7.3154000000000003</v>
      </c>
      <c r="DK50">
        <v>0</v>
      </c>
      <c r="DL50">
        <v>0</v>
      </c>
      <c r="DM50">
        <v>2.0306000000000002</v>
      </c>
      <c r="DN50">
        <v>0.83720000000000006</v>
      </c>
      <c r="DO50">
        <v>0</v>
      </c>
      <c r="DP50">
        <v>0</v>
      </c>
      <c r="DQ50">
        <v>3.04E-2</v>
      </c>
      <c r="DR50">
        <v>0</v>
      </c>
      <c r="DS50">
        <v>0.06</v>
      </c>
      <c r="DT50">
        <v>1.2E-2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2.9590000000000001</v>
      </c>
      <c r="EA50">
        <v>0</v>
      </c>
      <c r="EB50">
        <v>0</v>
      </c>
      <c r="EC50">
        <v>13.7254</v>
      </c>
      <c r="ED50">
        <v>0.93159999999999998</v>
      </c>
      <c r="EE50">
        <v>73.36</v>
      </c>
      <c r="EF50">
        <v>4.1375999999999999</v>
      </c>
      <c r="EG50">
        <v>6.35419</v>
      </c>
      <c r="EH50">
        <v>3.2937500000000002</v>
      </c>
      <c r="EI50">
        <v>230.46104</v>
      </c>
      <c r="EJ50">
        <v>0</v>
      </c>
      <c r="EK50">
        <v>0</v>
      </c>
      <c r="EL50">
        <v>0</v>
      </c>
      <c r="EM50" t="s">
        <v>241</v>
      </c>
      <c r="EN50" t="s">
        <v>242</v>
      </c>
      <c r="EO50" t="s">
        <v>242</v>
      </c>
      <c r="EP50" t="s">
        <v>242</v>
      </c>
      <c r="EQ50" t="s">
        <v>242</v>
      </c>
      <c r="ER50" t="s">
        <v>241</v>
      </c>
      <c r="ES50" t="s">
        <v>242</v>
      </c>
      <c r="ET50" t="s">
        <v>242</v>
      </c>
      <c r="EU50" t="s">
        <v>242</v>
      </c>
      <c r="EV50" t="s">
        <v>242</v>
      </c>
      <c r="EW50" t="s">
        <v>242</v>
      </c>
      <c r="EX50" t="s">
        <v>242</v>
      </c>
      <c r="EY50" t="s">
        <v>242</v>
      </c>
      <c r="EZ50" t="s">
        <v>242</v>
      </c>
      <c r="FA50" t="s">
        <v>242</v>
      </c>
      <c r="FB50" t="s">
        <v>242</v>
      </c>
      <c r="FC50" t="s">
        <v>242</v>
      </c>
      <c r="FD50" t="s">
        <v>242</v>
      </c>
      <c r="FE50" t="s">
        <v>242</v>
      </c>
      <c r="FF50" t="s">
        <v>242</v>
      </c>
      <c r="FG50" t="s">
        <v>241</v>
      </c>
      <c r="FH50" t="s">
        <v>241</v>
      </c>
      <c r="FI50" t="s">
        <v>242</v>
      </c>
      <c r="FJ50" t="s">
        <v>242</v>
      </c>
      <c r="FK50" t="s">
        <v>242</v>
      </c>
      <c r="FL50" t="s">
        <v>242</v>
      </c>
      <c r="FM50" t="s">
        <v>242</v>
      </c>
      <c r="FN50" t="s">
        <v>242</v>
      </c>
      <c r="FO50" t="s">
        <v>242</v>
      </c>
      <c r="FP50" t="s">
        <v>242</v>
      </c>
      <c r="FQ50" t="s">
        <v>242</v>
      </c>
      <c r="FR50" t="s">
        <v>242</v>
      </c>
      <c r="FS50" t="s">
        <v>242</v>
      </c>
      <c r="FT50" t="s">
        <v>242</v>
      </c>
      <c r="FU50" t="s">
        <v>242</v>
      </c>
      <c r="FV50" t="s">
        <v>242</v>
      </c>
      <c r="FW50" t="s">
        <v>242</v>
      </c>
      <c r="FX50" t="s">
        <v>242</v>
      </c>
      <c r="FY50" t="s">
        <v>242</v>
      </c>
      <c r="FZ50" t="s">
        <v>242</v>
      </c>
      <c r="GA50" t="s">
        <v>242</v>
      </c>
      <c r="GB50" t="s">
        <v>242</v>
      </c>
      <c r="GC50" t="s">
        <v>242</v>
      </c>
      <c r="GD50" t="s">
        <v>242</v>
      </c>
      <c r="GE50" t="s">
        <v>242</v>
      </c>
      <c r="GF50" t="s">
        <v>242</v>
      </c>
      <c r="GG50" t="s">
        <v>396</v>
      </c>
      <c r="GH50" t="s">
        <v>247</v>
      </c>
      <c r="GI50" t="s">
        <v>242</v>
      </c>
      <c r="GJ50" t="s">
        <v>242</v>
      </c>
      <c r="GK50" t="s">
        <v>242</v>
      </c>
      <c r="GL50">
        <v>0</v>
      </c>
      <c r="GM50">
        <v>0</v>
      </c>
      <c r="GN50">
        <v>0</v>
      </c>
      <c r="GR50" t="s">
        <v>242</v>
      </c>
      <c r="GS50" t="s">
        <v>242</v>
      </c>
      <c r="GT50" t="s">
        <v>242</v>
      </c>
      <c r="GU50" t="s">
        <v>242</v>
      </c>
      <c r="GV50" t="s">
        <v>242</v>
      </c>
      <c r="GW50" t="s">
        <v>242</v>
      </c>
      <c r="GX50" t="s">
        <v>242</v>
      </c>
      <c r="GY50" t="s">
        <v>242</v>
      </c>
      <c r="GZ50" t="s">
        <v>242</v>
      </c>
      <c r="HA50" t="s">
        <v>242</v>
      </c>
      <c r="HB50" t="s">
        <v>242</v>
      </c>
      <c r="HC50" t="s">
        <v>242</v>
      </c>
      <c r="HD50" t="s">
        <v>242</v>
      </c>
      <c r="HE50" t="s">
        <v>242</v>
      </c>
      <c r="HF50" t="s">
        <v>242</v>
      </c>
    </row>
    <row r="51" spans="1:214">
      <c r="A51">
        <v>4</v>
      </c>
      <c r="B51" t="s">
        <v>245</v>
      </c>
      <c r="D51" t="s">
        <v>241</v>
      </c>
      <c r="E51" t="s">
        <v>231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 t="s">
        <v>242</v>
      </c>
      <c r="EN51" t="s">
        <v>242</v>
      </c>
      <c r="EO51" t="s">
        <v>242</v>
      </c>
      <c r="EP51" t="s">
        <v>242</v>
      </c>
      <c r="EQ51" t="s">
        <v>242</v>
      </c>
      <c r="ER51" t="s">
        <v>242</v>
      </c>
      <c r="ES51" t="s">
        <v>242</v>
      </c>
      <c r="ET51" t="s">
        <v>242</v>
      </c>
      <c r="EU51" t="s">
        <v>242</v>
      </c>
      <c r="EV51" t="s">
        <v>242</v>
      </c>
      <c r="EW51" t="s">
        <v>242</v>
      </c>
      <c r="EX51" t="s">
        <v>242</v>
      </c>
      <c r="EY51" t="s">
        <v>242</v>
      </c>
      <c r="EZ51" t="s">
        <v>242</v>
      </c>
      <c r="FA51" t="s">
        <v>241</v>
      </c>
      <c r="FB51" t="s">
        <v>242</v>
      </c>
      <c r="FC51" t="s">
        <v>242</v>
      </c>
      <c r="FD51" t="s">
        <v>242</v>
      </c>
      <c r="FE51" t="s">
        <v>242</v>
      </c>
      <c r="FF51" t="s">
        <v>242</v>
      </c>
      <c r="FG51" t="s">
        <v>242</v>
      </c>
      <c r="FH51" t="s">
        <v>242</v>
      </c>
      <c r="FI51" t="s">
        <v>242</v>
      </c>
      <c r="FJ51" t="s">
        <v>242</v>
      </c>
      <c r="FK51" t="s">
        <v>242</v>
      </c>
      <c r="FL51" t="s">
        <v>242</v>
      </c>
      <c r="FM51" t="s">
        <v>242</v>
      </c>
      <c r="FN51" t="s">
        <v>242</v>
      </c>
      <c r="FO51" t="s">
        <v>242</v>
      </c>
      <c r="FP51" t="s">
        <v>242</v>
      </c>
      <c r="FQ51" t="s">
        <v>242</v>
      </c>
      <c r="FR51" t="s">
        <v>242</v>
      </c>
      <c r="FS51" t="s">
        <v>242</v>
      </c>
      <c r="FT51" t="s">
        <v>242</v>
      </c>
      <c r="FU51" t="s">
        <v>242</v>
      </c>
      <c r="FV51" t="s">
        <v>242</v>
      </c>
      <c r="FW51" t="s">
        <v>242</v>
      </c>
      <c r="FX51" t="s">
        <v>242</v>
      </c>
      <c r="FY51" t="s">
        <v>242</v>
      </c>
      <c r="FZ51" t="s">
        <v>242</v>
      </c>
      <c r="GA51" t="s">
        <v>241</v>
      </c>
      <c r="GB51" t="s">
        <v>242</v>
      </c>
      <c r="GC51" t="s">
        <v>242</v>
      </c>
      <c r="GD51" t="s">
        <v>242</v>
      </c>
      <c r="GE51" t="s">
        <v>242</v>
      </c>
      <c r="GF51" t="s">
        <v>241</v>
      </c>
      <c r="GG51" t="s">
        <v>240</v>
      </c>
      <c r="GH51" t="s">
        <v>244</v>
      </c>
      <c r="GI51" t="s">
        <v>241</v>
      </c>
      <c r="GJ51" t="s">
        <v>241</v>
      </c>
      <c r="GK51" t="s">
        <v>242</v>
      </c>
      <c r="GL51">
        <v>0</v>
      </c>
      <c r="GM51">
        <v>0</v>
      </c>
      <c r="GN51">
        <v>0</v>
      </c>
      <c r="GR51" t="s">
        <v>242</v>
      </c>
      <c r="GS51" t="s">
        <v>242</v>
      </c>
      <c r="GT51" t="s">
        <v>242</v>
      </c>
      <c r="GU51" t="s">
        <v>242</v>
      </c>
      <c r="GV51" t="s">
        <v>242</v>
      </c>
      <c r="GW51" t="s">
        <v>242</v>
      </c>
      <c r="GX51" t="s">
        <v>242</v>
      </c>
      <c r="GY51" t="s">
        <v>242</v>
      </c>
      <c r="GZ51" t="s">
        <v>242</v>
      </c>
      <c r="HA51" t="s">
        <v>242</v>
      </c>
      <c r="HB51" t="s">
        <v>242</v>
      </c>
      <c r="HC51" t="s">
        <v>242</v>
      </c>
      <c r="HD51" t="s">
        <v>242</v>
      </c>
      <c r="HE51" t="s">
        <v>242</v>
      </c>
      <c r="HF51" t="s">
        <v>242</v>
      </c>
    </row>
    <row r="52" spans="1:214">
      <c r="A52">
        <v>4</v>
      </c>
      <c r="B52" t="s">
        <v>397</v>
      </c>
      <c r="D52" t="s">
        <v>241</v>
      </c>
      <c r="E52" t="s">
        <v>231</v>
      </c>
      <c r="F52">
        <v>179.8</v>
      </c>
      <c r="G52">
        <v>752.28319999999997</v>
      </c>
      <c r="H52">
        <v>5.7262000000000004</v>
      </c>
      <c r="I52">
        <v>2.8437999999999999</v>
      </c>
      <c r="J52">
        <v>4.3487999999999998</v>
      </c>
      <c r="K52">
        <v>31.3309</v>
      </c>
      <c r="L52">
        <v>0.52400000000000002</v>
      </c>
      <c r="M52">
        <v>0.2273</v>
      </c>
      <c r="N52">
        <v>3.0000000000000001E-3</v>
      </c>
      <c r="O52">
        <v>0</v>
      </c>
      <c r="P52">
        <v>33.4</v>
      </c>
      <c r="Q52">
        <v>31.52</v>
      </c>
      <c r="R52">
        <v>2.5000000000000001E-2</v>
      </c>
      <c r="S52">
        <v>8.5400000000000004E-2</v>
      </c>
      <c r="T52">
        <v>0.43730000000000002</v>
      </c>
      <c r="U52">
        <v>0.1021</v>
      </c>
      <c r="V52">
        <v>3.22</v>
      </c>
      <c r="W52">
        <v>2.4500000000000001E-2</v>
      </c>
      <c r="X52">
        <v>1.35E-2</v>
      </c>
      <c r="Y52">
        <v>0.52559999999999996</v>
      </c>
      <c r="Z52">
        <v>1.0387999999999999</v>
      </c>
      <c r="AA52">
        <v>0.27110000000000001</v>
      </c>
      <c r="AB52">
        <v>6.0299999999999999E-2</v>
      </c>
      <c r="AC52">
        <v>1.2</v>
      </c>
      <c r="AD52">
        <v>11.33</v>
      </c>
      <c r="AE52">
        <v>0</v>
      </c>
      <c r="AF52">
        <v>8.0000000000000002E-3</v>
      </c>
      <c r="AG52">
        <v>4.57</v>
      </c>
      <c r="AH52">
        <v>42.68</v>
      </c>
      <c r="AI52">
        <v>3.05</v>
      </c>
      <c r="AJ52">
        <v>22.75</v>
      </c>
      <c r="AK52">
        <v>45.26</v>
      </c>
      <c r="AL52">
        <v>31.71</v>
      </c>
      <c r="AM52">
        <v>14.53</v>
      </c>
      <c r="AN52">
        <v>0.25590000000000002</v>
      </c>
      <c r="AO52">
        <v>0.20949999999999999</v>
      </c>
      <c r="AP52">
        <v>6.1100000000000002E-2</v>
      </c>
      <c r="AQ52">
        <v>0.73740000000000006</v>
      </c>
      <c r="AR52">
        <v>24.06</v>
      </c>
      <c r="AS52">
        <v>1.0620000000000001</v>
      </c>
      <c r="AT52">
        <v>0</v>
      </c>
      <c r="AU52">
        <v>0</v>
      </c>
      <c r="AV52">
        <v>0</v>
      </c>
      <c r="AW52">
        <v>0</v>
      </c>
      <c r="AX52">
        <v>3.2000000000000001E-2</v>
      </c>
      <c r="AY52">
        <v>3.2000000000000001E-2</v>
      </c>
      <c r="AZ52">
        <v>0</v>
      </c>
      <c r="BA52">
        <v>6.4000000000000001E-2</v>
      </c>
      <c r="BB52">
        <v>3.2000000000000001E-2</v>
      </c>
      <c r="BC52">
        <v>0</v>
      </c>
      <c r="BD52">
        <v>1.7999999999999999E-2</v>
      </c>
      <c r="BE52">
        <v>0.05</v>
      </c>
      <c r="BF52">
        <v>0</v>
      </c>
      <c r="BG52">
        <v>0</v>
      </c>
      <c r="BH52">
        <v>0</v>
      </c>
      <c r="BI52">
        <v>31.192</v>
      </c>
      <c r="BJ52">
        <v>31.192</v>
      </c>
      <c r="BK52">
        <v>0.02</v>
      </c>
      <c r="BL52">
        <v>0.32800000000000001</v>
      </c>
      <c r="BM52">
        <v>7.1999999999999995E-2</v>
      </c>
      <c r="BN52">
        <v>8.4000000000000005E-2</v>
      </c>
      <c r="BO52">
        <v>5.1999999999999998E-2</v>
      </c>
      <c r="BP52">
        <v>0.34799999999999998</v>
      </c>
      <c r="BQ52">
        <v>0.20799999999999999</v>
      </c>
      <c r="BR52">
        <v>0.12939999999999999</v>
      </c>
      <c r="BS52">
        <v>0.2382</v>
      </c>
      <c r="BT52">
        <v>0.10589999999999999</v>
      </c>
      <c r="BU52">
        <v>5.6800000000000003E-2</v>
      </c>
      <c r="BV52">
        <v>3.6299999999999999E-2</v>
      </c>
      <c r="BW52">
        <v>0.14510000000000001</v>
      </c>
      <c r="BX52">
        <v>0.11310000000000001</v>
      </c>
      <c r="BY52">
        <v>0.1051</v>
      </c>
      <c r="BZ52">
        <v>3.2300000000000002E-2</v>
      </c>
      <c r="CA52">
        <v>0.18540000000000001</v>
      </c>
      <c r="CB52">
        <v>0.18079999999999999</v>
      </c>
      <c r="CC52">
        <v>5.28E-2</v>
      </c>
      <c r="CD52">
        <v>1.3807</v>
      </c>
      <c r="CE52">
        <v>0.16880000000000001</v>
      </c>
      <c r="CF52">
        <v>0.26569999999999999</v>
      </c>
      <c r="CG52">
        <v>0.53300000000000003</v>
      </c>
      <c r="CH52">
        <v>0.1283</v>
      </c>
      <c r="CI52">
        <v>0.13819999999999999</v>
      </c>
      <c r="CJ52">
        <v>0.1414</v>
      </c>
      <c r="CK52">
        <v>1.3673999999999999</v>
      </c>
      <c r="CL52">
        <v>34.799999999999997</v>
      </c>
      <c r="CM52">
        <v>11.6</v>
      </c>
      <c r="CN52">
        <v>8.6400000000000005E-2</v>
      </c>
      <c r="CO52">
        <v>5.4899999999999997E-2</v>
      </c>
      <c r="CP52">
        <v>5.9700000000000003E-2</v>
      </c>
      <c r="CQ52">
        <v>9.0899999999999995E-2</v>
      </c>
      <c r="CR52">
        <v>0.157</v>
      </c>
      <c r="CS52">
        <v>0.33739999999999998</v>
      </c>
      <c r="CT52">
        <v>2.8199999999999999E-2</v>
      </c>
      <c r="CU52">
        <v>0.97760000000000002</v>
      </c>
      <c r="CV52">
        <v>2.1299999999999999E-2</v>
      </c>
      <c r="CW52">
        <v>0.38779999999999998</v>
      </c>
      <c r="CX52">
        <v>3.4700000000000002E-2</v>
      </c>
      <c r="CY52">
        <v>0</v>
      </c>
      <c r="CZ52">
        <v>0</v>
      </c>
      <c r="DA52">
        <v>2.2360000000000002</v>
      </c>
      <c r="DB52">
        <v>3.3300000000000003E-2</v>
      </c>
      <c r="DC52">
        <v>1.6500000000000001E-2</v>
      </c>
      <c r="DD52">
        <v>0.1366</v>
      </c>
      <c r="DE52">
        <v>2.3699999999999999E-2</v>
      </c>
      <c r="DF52">
        <v>1.0032000000000001</v>
      </c>
      <c r="DG52">
        <v>9.6299999999999997E-2</v>
      </c>
      <c r="DH52">
        <v>9.1600000000000001E-2</v>
      </c>
      <c r="DI52">
        <v>0</v>
      </c>
      <c r="DJ52">
        <v>1.4012</v>
      </c>
      <c r="DK52">
        <v>0</v>
      </c>
      <c r="DL52">
        <v>0</v>
      </c>
      <c r="DM52">
        <v>0.2142</v>
      </c>
      <c r="DN52">
        <v>7.3400000000000007E-2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0.28760000000000002</v>
      </c>
      <c r="EA52">
        <v>0.1416</v>
      </c>
      <c r="EB52">
        <v>0.15060000000000001</v>
      </c>
      <c r="EC52">
        <v>3.6326999999999998</v>
      </c>
      <c r="ED52">
        <v>0.24379999999999999</v>
      </c>
      <c r="EE52">
        <v>7.34</v>
      </c>
      <c r="EF52">
        <v>0.58479999999999999</v>
      </c>
      <c r="EG52">
        <v>2.6109100000000001</v>
      </c>
      <c r="EH52">
        <v>0.50949999999999995</v>
      </c>
      <c r="EI52">
        <v>25</v>
      </c>
      <c r="EJ52">
        <v>0</v>
      </c>
      <c r="EK52">
        <v>0</v>
      </c>
      <c r="EL52">
        <v>0</v>
      </c>
      <c r="EM52" t="s">
        <v>242</v>
      </c>
      <c r="EN52" t="s">
        <v>242</v>
      </c>
      <c r="EO52" t="s">
        <v>242</v>
      </c>
      <c r="EP52" t="s">
        <v>242</v>
      </c>
      <c r="EQ52" t="s">
        <v>242</v>
      </c>
      <c r="ER52" t="s">
        <v>242</v>
      </c>
      <c r="ES52" t="s">
        <v>241</v>
      </c>
      <c r="ET52" t="s">
        <v>242</v>
      </c>
      <c r="EU52" t="s">
        <v>242</v>
      </c>
      <c r="EV52" t="s">
        <v>242</v>
      </c>
      <c r="EW52" t="s">
        <v>242</v>
      </c>
      <c r="EX52" t="s">
        <v>242</v>
      </c>
      <c r="EY52" t="s">
        <v>242</v>
      </c>
      <c r="EZ52" t="s">
        <v>242</v>
      </c>
      <c r="FA52" t="s">
        <v>242</v>
      </c>
      <c r="FB52" t="s">
        <v>242</v>
      </c>
      <c r="FC52" t="s">
        <v>242</v>
      </c>
      <c r="FD52" t="s">
        <v>242</v>
      </c>
      <c r="FE52" t="s">
        <v>242</v>
      </c>
      <c r="FF52" t="s">
        <v>241</v>
      </c>
      <c r="FG52" t="s">
        <v>241</v>
      </c>
      <c r="FH52" t="s">
        <v>241</v>
      </c>
      <c r="FI52" t="s">
        <v>241</v>
      </c>
      <c r="FJ52" t="s">
        <v>242</v>
      </c>
      <c r="FK52" t="s">
        <v>242</v>
      </c>
      <c r="FL52" t="s">
        <v>242</v>
      </c>
      <c r="FM52" t="s">
        <v>242</v>
      </c>
      <c r="FN52" t="s">
        <v>242</v>
      </c>
      <c r="FO52" t="s">
        <v>242</v>
      </c>
      <c r="FP52" t="s">
        <v>242</v>
      </c>
      <c r="FQ52" t="s">
        <v>242</v>
      </c>
      <c r="FR52" t="s">
        <v>242</v>
      </c>
      <c r="FS52" t="s">
        <v>242</v>
      </c>
      <c r="FT52" t="s">
        <v>242</v>
      </c>
      <c r="FU52" t="s">
        <v>242</v>
      </c>
      <c r="FV52" t="s">
        <v>242</v>
      </c>
      <c r="FW52" t="s">
        <v>242</v>
      </c>
      <c r="FX52" t="s">
        <v>242</v>
      </c>
      <c r="FY52" t="s">
        <v>242</v>
      </c>
      <c r="FZ52" t="s">
        <v>242</v>
      </c>
      <c r="GA52" t="s">
        <v>242</v>
      </c>
      <c r="GB52" t="s">
        <v>242</v>
      </c>
      <c r="GC52" t="s">
        <v>242</v>
      </c>
      <c r="GD52" t="s">
        <v>242</v>
      </c>
      <c r="GE52" t="s">
        <v>242</v>
      </c>
      <c r="GF52" t="s">
        <v>242</v>
      </c>
      <c r="GG52" t="s">
        <v>233</v>
      </c>
      <c r="GH52" t="s">
        <v>232</v>
      </c>
      <c r="GI52" t="s">
        <v>242</v>
      </c>
      <c r="GJ52" t="s">
        <v>242</v>
      </c>
      <c r="GK52" t="s">
        <v>242</v>
      </c>
      <c r="GL52">
        <v>0</v>
      </c>
      <c r="GM52">
        <v>0</v>
      </c>
      <c r="GN52">
        <v>0</v>
      </c>
      <c r="GR52" t="s">
        <v>242</v>
      </c>
      <c r="GS52" t="s">
        <v>242</v>
      </c>
      <c r="GT52" t="s">
        <v>242</v>
      </c>
      <c r="GU52" t="s">
        <v>242</v>
      </c>
      <c r="GV52" t="s">
        <v>242</v>
      </c>
      <c r="GW52" t="s">
        <v>242</v>
      </c>
      <c r="GX52" t="s">
        <v>242</v>
      </c>
      <c r="GY52" t="s">
        <v>242</v>
      </c>
      <c r="GZ52" t="s">
        <v>242</v>
      </c>
      <c r="HA52" t="s">
        <v>242</v>
      </c>
      <c r="HB52" t="s">
        <v>242</v>
      </c>
      <c r="HC52" t="s">
        <v>242</v>
      </c>
      <c r="HD52" t="s">
        <v>242</v>
      </c>
      <c r="HE52" t="s">
        <v>242</v>
      </c>
      <c r="HF52" t="s">
        <v>242</v>
      </c>
    </row>
    <row r="53" spans="1:214">
      <c r="A53">
        <v>3</v>
      </c>
      <c r="B53" t="s">
        <v>260</v>
      </c>
      <c r="F53">
        <v>549.90213000000006</v>
      </c>
      <c r="G53">
        <v>2300.7905099999998</v>
      </c>
      <c r="H53">
        <v>94.075469999999996</v>
      </c>
      <c r="I53">
        <v>22.458950000000002</v>
      </c>
      <c r="J53">
        <v>13.812720000000001</v>
      </c>
      <c r="K53">
        <v>80.946330000000003</v>
      </c>
      <c r="L53">
        <v>1.3383799999999999</v>
      </c>
      <c r="M53">
        <v>0.61668000000000001</v>
      </c>
      <c r="N53">
        <v>0.3543</v>
      </c>
      <c r="O53">
        <v>0</v>
      </c>
      <c r="P53">
        <v>69.544499999999999</v>
      </c>
      <c r="Q53">
        <v>2.4</v>
      </c>
      <c r="R53">
        <v>0.44118000000000002</v>
      </c>
      <c r="S53">
        <v>0</v>
      </c>
      <c r="T53">
        <v>2.6114000000000002</v>
      </c>
      <c r="U53">
        <v>2.5201500000000001</v>
      </c>
      <c r="V53">
        <v>107.825</v>
      </c>
      <c r="W53">
        <v>5.6919999999999998E-2</v>
      </c>
      <c r="X53">
        <v>3.0620000000000001E-2</v>
      </c>
      <c r="Y53">
        <v>0.49629000000000001</v>
      </c>
      <c r="Z53">
        <v>0.70293000000000005</v>
      </c>
      <c r="AA53">
        <v>0.26207999999999998</v>
      </c>
      <c r="AB53">
        <v>0.11858</v>
      </c>
      <c r="AC53">
        <v>3.9441299999999999</v>
      </c>
      <c r="AD53">
        <v>29.844999999999999</v>
      </c>
      <c r="AE53">
        <v>0</v>
      </c>
      <c r="AF53">
        <v>18.445499999999999</v>
      </c>
      <c r="AG53">
        <v>8.0519700000000007</v>
      </c>
      <c r="AH53">
        <v>223.51423</v>
      </c>
      <c r="AI53">
        <v>20.79271</v>
      </c>
      <c r="AJ53">
        <v>12.968669999999999</v>
      </c>
      <c r="AK53">
        <v>32.343440000000001</v>
      </c>
      <c r="AL53">
        <v>25.208829999999999</v>
      </c>
      <c r="AM53">
        <v>56.330179999999999</v>
      </c>
      <c r="AN53">
        <v>0.60933000000000004</v>
      </c>
      <c r="AO53">
        <v>0.19689000000000001</v>
      </c>
      <c r="AP53">
        <v>7.2349999999999998E-2</v>
      </c>
      <c r="AQ53">
        <v>0.16989000000000001</v>
      </c>
      <c r="AR53">
        <v>30.876449999999998</v>
      </c>
      <c r="AS53">
        <v>2.0892200000000001</v>
      </c>
      <c r="AT53">
        <v>0</v>
      </c>
      <c r="AU53">
        <v>0</v>
      </c>
      <c r="AV53">
        <v>0</v>
      </c>
      <c r="AW53">
        <v>0</v>
      </c>
      <c r="AX53">
        <v>1.7068000000000001</v>
      </c>
      <c r="AY53">
        <v>1.6579999999999999</v>
      </c>
      <c r="AZ53">
        <v>0</v>
      </c>
      <c r="BA53">
        <v>3.3648799999999999</v>
      </c>
      <c r="BB53">
        <v>0.52088000000000001</v>
      </c>
      <c r="BC53">
        <v>0</v>
      </c>
      <c r="BD53">
        <v>0</v>
      </c>
      <c r="BE53">
        <v>0.52088000000000001</v>
      </c>
      <c r="BF53">
        <v>0.33900000000000002</v>
      </c>
      <c r="BG53">
        <v>0</v>
      </c>
      <c r="BH53">
        <v>0</v>
      </c>
      <c r="BI53">
        <v>9.6820000000000003E-2</v>
      </c>
      <c r="BJ53">
        <v>9.6820000000000003E-2</v>
      </c>
      <c r="BK53">
        <v>0.10988000000000001</v>
      </c>
      <c r="BL53">
        <v>0.28935</v>
      </c>
      <c r="BM53">
        <v>0.33517000000000002</v>
      </c>
      <c r="BN53">
        <v>0.41150999999999999</v>
      </c>
      <c r="BO53">
        <v>0.14094999999999999</v>
      </c>
      <c r="BP53">
        <v>0.36207</v>
      </c>
      <c r="BQ53">
        <v>0.92854999999999999</v>
      </c>
      <c r="BR53">
        <v>3.6249999999999998E-2</v>
      </c>
      <c r="BS53">
        <v>4.3819999999999998E-2</v>
      </c>
      <c r="BT53">
        <v>5.0410000000000003E-2</v>
      </c>
      <c r="BU53">
        <v>1.206E-2</v>
      </c>
      <c r="BV53">
        <v>1.469E-2</v>
      </c>
      <c r="BW53">
        <v>2.835E-2</v>
      </c>
      <c r="BX53">
        <v>2.2630000000000001E-2</v>
      </c>
      <c r="BY53">
        <v>3.2469999999999999E-2</v>
      </c>
      <c r="BZ53">
        <v>1.4840000000000001E-2</v>
      </c>
      <c r="CA53">
        <v>3.1719999999999998E-2</v>
      </c>
      <c r="CB53">
        <v>8.0579999999999999E-2</v>
      </c>
      <c r="CC53">
        <v>1.3299999999999999E-2</v>
      </c>
      <c r="CD53">
        <v>0.37809999999999999</v>
      </c>
      <c r="CE53">
        <v>3.6850000000000001E-2</v>
      </c>
      <c r="CF53">
        <v>0.12010999999999999</v>
      </c>
      <c r="CG53">
        <v>0.3135</v>
      </c>
      <c r="CH53">
        <v>3.644E-2</v>
      </c>
      <c r="CI53">
        <v>3.2960000000000003E-2</v>
      </c>
      <c r="CJ53">
        <v>3.5180000000000003E-2</v>
      </c>
      <c r="CK53">
        <v>0.56810000000000005</v>
      </c>
      <c r="CL53">
        <v>12.244149999999999</v>
      </c>
      <c r="CM53">
        <v>3.84884</v>
      </c>
      <c r="CN53">
        <v>0</v>
      </c>
      <c r="CO53">
        <v>0</v>
      </c>
      <c r="CP53">
        <v>0</v>
      </c>
      <c r="CQ53">
        <v>2.0000000000000002E-5</v>
      </c>
      <c r="CR53">
        <v>1.4999999999999999E-4</v>
      </c>
      <c r="CS53">
        <v>6.79E-3</v>
      </c>
      <c r="CT53">
        <v>0</v>
      </c>
      <c r="CU53">
        <v>0.4325</v>
      </c>
      <c r="CV53">
        <v>2E-3</v>
      </c>
      <c r="CW53">
        <v>0.18390000000000001</v>
      </c>
      <c r="CX53">
        <v>1.8599999999999998E-2</v>
      </c>
      <c r="CY53">
        <v>2.24E-2</v>
      </c>
      <c r="CZ53">
        <v>7.7000000000000002E-3</v>
      </c>
      <c r="DA53">
        <v>0.67361000000000004</v>
      </c>
      <c r="DB53">
        <v>0</v>
      </c>
      <c r="DC53">
        <v>0</v>
      </c>
      <c r="DD53">
        <v>2.1999999999999999E-2</v>
      </c>
      <c r="DE53">
        <v>0</v>
      </c>
      <c r="DF53">
        <v>2.0899700000000001</v>
      </c>
      <c r="DG53">
        <v>1.15E-2</v>
      </c>
      <c r="DH53">
        <v>3.0000000000000001E-3</v>
      </c>
      <c r="DI53">
        <v>0</v>
      </c>
      <c r="DJ53">
        <v>2.1265700000000001</v>
      </c>
      <c r="DK53">
        <v>0</v>
      </c>
      <c r="DL53">
        <v>0</v>
      </c>
      <c r="DM53">
        <v>2.1136699999999999</v>
      </c>
      <c r="DN53">
        <v>4.2049999999999997E-2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2.1482199999999998</v>
      </c>
      <c r="EA53">
        <v>0</v>
      </c>
      <c r="EB53">
        <v>2.0000000000000002E-5</v>
      </c>
      <c r="EC53">
        <v>4.95146</v>
      </c>
      <c r="ED53">
        <v>0.26616000000000001</v>
      </c>
      <c r="EE53">
        <v>0.05</v>
      </c>
      <c r="EF53">
        <v>2.6626500000000002</v>
      </c>
      <c r="EG53">
        <v>6.7455299999999996</v>
      </c>
      <c r="EH53">
        <v>1.9970000000000001</v>
      </c>
      <c r="EI53">
        <v>66.379069999999999</v>
      </c>
      <c r="EJ53">
        <v>0</v>
      </c>
      <c r="EK53">
        <v>0</v>
      </c>
      <c r="EL53">
        <v>0</v>
      </c>
      <c r="EM53" t="s">
        <v>241</v>
      </c>
      <c r="EO53" t="s">
        <v>241</v>
      </c>
      <c r="EV53" t="s">
        <v>241</v>
      </c>
      <c r="EX53" t="s">
        <v>241</v>
      </c>
      <c r="FA53" t="s">
        <v>242</v>
      </c>
      <c r="FF53" t="s">
        <v>241</v>
      </c>
      <c r="FH53" t="s">
        <v>241</v>
      </c>
      <c r="GA53" t="s">
        <v>242</v>
      </c>
      <c r="GE53" t="s">
        <v>242</v>
      </c>
      <c r="GF53" t="s">
        <v>242</v>
      </c>
      <c r="GG53" t="s">
        <v>367</v>
      </c>
      <c r="GH53" t="s">
        <v>249</v>
      </c>
      <c r="GI53" t="s">
        <v>242</v>
      </c>
      <c r="GJ53" t="s">
        <v>242</v>
      </c>
      <c r="GK53" t="s">
        <v>242</v>
      </c>
      <c r="GL53">
        <v>0</v>
      </c>
      <c r="GM53">
        <v>0</v>
      </c>
      <c r="GN53">
        <v>0</v>
      </c>
    </row>
    <row r="54" spans="1:214">
      <c r="A54">
        <v>4</v>
      </c>
      <c r="B54" t="s">
        <v>398</v>
      </c>
      <c r="D54" t="s">
        <v>241</v>
      </c>
      <c r="E54" t="s">
        <v>231</v>
      </c>
      <c r="F54">
        <v>405.05372999999997</v>
      </c>
      <c r="G54">
        <v>1694.7448099999999</v>
      </c>
      <c r="H54">
        <v>37.594410000000003</v>
      </c>
      <c r="I54">
        <v>12.91137</v>
      </c>
      <c r="J54">
        <v>4.1962299999999999</v>
      </c>
      <c r="K54">
        <v>76.512709999999998</v>
      </c>
      <c r="L54">
        <v>0.51282000000000005</v>
      </c>
      <c r="M54">
        <v>0.24196999999999999</v>
      </c>
      <c r="N54">
        <v>0.14580000000000001</v>
      </c>
      <c r="O54">
        <v>0</v>
      </c>
      <c r="P54">
        <v>30.895</v>
      </c>
      <c r="Q54">
        <v>0</v>
      </c>
      <c r="R54">
        <v>0.2014</v>
      </c>
      <c r="S54">
        <v>0</v>
      </c>
      <c r="T54">
        <v>2.0019999999999998</v>
      </c>
      <c r="U54">
        <v>1.9515499999999999</v>
      </c>
      <c r="V54">
        <v>37.655000000000001</v>
      </c>
      <c r="W54">
        <v>2.2749999999999999E-2</v>
      </c>
      <c r="X54">
        <v>1.251E-2</v>
      </c>
      <c r="Y54">
        <v>0.20676</v>
      </c>
      <c r="Z54">
        <v>0.27929999999999999</v>
      </c>
      <c r="AA54">
        <v>0.10659</v>
      </c>
      <c r="AB54">
        <v>4.5010000000000001E-2</v>
      </c>
      <c r="AC54">
        <v>1.5527299999999999</v>
      </c>
      <c r="AD54">
        <v>12.56</v>
      </c>
      <c r="AE54">
        <v>0</v>
      </c>
      <c r="AF54">
        <v>8.1105</v>
      </c>
      <c r="AG54">
        <v>3.22037</v>
      </c>
      <c r="AH54">
        <v>91.400329999999997</v>
      </c>
      <c r="AI54">
        <v>7.51471</v>
      </c>
      <c r="AJ54">
        <v>4.92157</v>
      </c>
      <c r="AK54">
        <v>11.91314</v>
      </c>
      <c r="AL54">
        <v>9.3572299999999995</v>
      </c>
      <c r="AM54">
        <v>22.334379999999999</v>
      </c>
      <c r="AN54">
        <v>0.20929</v>
      </c>
      <c r="AO54">
        <v>7.2230000000000003E-2</v>
      </c>
      <c r="AP54">
        <v>2.5680000000000001E-2</v>
      </c>
      <c r="AQ54">
        <v>6.1830000000000003E-2</v>
      </c>
      <c r="AR54">
        <v>11.95365</v>
      </c>
      <c r="AS54">
        <v>0.80435999999999996</v>
      </c>
      <c r="AT54">
        <v>0</v>
      </c>
      <c r="AU54">
        <v>0</v>
      </c>
      <c r="AV54">
        <v>0</v>
      </c>
      <c r="AW54">
        <v>0</v>
      </c>
      <c r="AX54">
        <v>0.54210000000000003</v>
      </c>
      <c r="AY54">
        <v>0.54117000000000004</v>
      </c>
      <c r="AZ54">
        <v>0</v>
      </c>
      <c r="BA54">
        <v>1.08327</v>
      </c>
      <c r="BB54">
        <v>0.15418999999999999</v>
      </c>
      <c r="BC54">
        <v>0</v>
      </c>
      <c r="BD54">
        <v>0</v>
      </c>
      <c r="BE54">
        <v>0.15418999999999999</v>
      </c>
      <c r="BF54">
        <v>0.113</v>
      </c>
      <c r="BG54">
        <v>0</v>
      </c>
      <c r="BH54">
        <v>0</v>
      </c>
      <c r="BI54">
        <v>3.7139999999999999E-2</v>
      </c>
      <c r="BJ54">
        <v>3.7139999999999999E-2</v>
      </c>
      <c r="BK54">
        <v>4.3319999999999997E-2</v>
      </c>
      <c r="BL54">
        <v>0.10231</v>
      </c>
      <c r="BM54">
        <v>0.12456</v>
      </c>
      <c r="BN54">
        <v>0.16036</v>
      </c>
      <c r="BO54">
        <v>5.806E-2</v>
      </c>
      <c r="BP54">
        <v>0.12439</v>
      </c>
      <c r="BQ54">
        <v>0.36617</v>
      </c>
      <c r="BR54">
        <v>1.2930000000000001E-2</v>
      </c>
      <c r="BS54">
        <v>1.4460000000000001E-2</v>
      </c>
      <c r="BT54">
        <v>1.8329999999999999E-2</v>
      </c>
      <c r="BU54">
        <v>4.1599999999999996E-3</v>
      </c>
      <c r="BV54">
        <v>5.11E-3</v>
      </c>
      <c r="BW54">
        <v>1.0120000000000001E-2</v>
      </c>
      <c r="BX54">
        <v>7.5700000000000003E-3</v>
      </c>
      <c r="BY54">
        <v>1.188E-2</v>
      </c>
      <c r="BZ54">
        <v>5.3099999999999996E-3</v>
      </c>
      <c r="CA54">
        <v>1.039E-2</v>
      </c>
      <c r="CB54">
        <v>2.393E-2</v>
      </c>
      <c r="CC54">
        <v>4.47E-3</v>
      </c>
      <c r="CD54">
        <v>0.12762000000000001</v>
      </c>
      <c r="CE54">
        <v>1.3440000000000001E-2</v>
      </c>
      <c r="CF54">
        <v>4.5229999999999999E-2</v>
      </c>
      <c r="CG54">
        <v>0.11896</v>
      </c>
      <c r="CH54">
        <v>1.1990000000000001E-2</v>
      </c>
      <c r="CI54">
        <v>1.204E-2</v>
      </c>
      <c r="CJ54">
        <v>1.2919999999999999E-2</v>
      </c>
      <c r="CK54">
        <v>0.21154000000000001</v>
      </c>
      <c r="CL54">
        <v>4.7036499999999997</v>
      </c>
      <c r="CM54">
        <v>1.46624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2.7000000000000001E-3</v>
      </c>
      <c r="CT54">
        <v>0</v>
      </c>
      <c r="CU54">
        <v>0.17968999999999999</v>
      </c>
      <c r="CV54">
        <v>0</v>
      </c>
      <c r="CW54">
        <v>0.13289999999999999</v>
      </c>
      <c r="CX54">
        <v>1.0800000000000001E-2</v>
      </c>
      <c r="CY54">
        <v>2.0400000000000001E-2</v>
      </c>
      <c r="CZ54">
        <v>5.7000000000000002E-3</v>
      </c>
      <c r="DA54">
        <v>0.35193999999999998</v>
      </c>
      <c r="DB54">
        <v>0</v>
      </c>
      <c r="DC54">
        <v>0</v>
      </c>
      <c r="DD54">
        <v>2.7499999999999998E-3</v>
      </c>
      <c r="DE54">
        <v>0</v>
      </c>
      <c r="DF54">
        <v>0.67064000000000001</v>
      </c>
      <c r="DG54">
        <v>5.7000000000000002E-3</v>
      </c>
      <c r="DH54">
        <v>3.0000000000000001E-3</v>
      </c>
      <c r="DI54">
        <v>0</v>
      </c>
      <c r="DJ54">
        <v>0.68239000000000005</v>
      </c>
      <c r="DK54">
        <v>0</v>
      </c>
      <c r="DL54">
        <v>0</v>
      </c>
      <c r="DM54">
        <v>1.8797900000000001</v>
      </c>
      <c r="DN54">
        <v>1.916E-2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1.8956500000000001</v>
      </c>
      <c r="EA54">
        <v>0</v>
      </c>
      <c r="EB54">
        <v>0</v>
      </c>
      <c r="EC54">
        <v>2.9309799999999999</v>
      </c>
      <c r="ED54">
        <v>0.14913000000000001</v>
      </c>
      <c r="EE54">
        <v>0.03</v>
      </c>
      <c r="EF54">
        <v>1.17523</v>
      </c>
      <c r="EG54">
        <v>6.3760599999999998</v>
      </c>
      <c r="EH54">
        <v>0.10849</v>
      </c>
      <c r="EI54">
        <v>28.11007</v>
      </c>
      <c r="EJ54">
        <v>0</v>
      </c>
      <c r="EK54">
        <v>0</v>
      </c>
      <c r="EL54">
        <v>0</v>
      </c>
      <c r="EM54" t="s">
        <v>241</v>
      </c>
      <c r="EN54" t="s">
        <v>242</v>
      </c>
      <c r="EO54" t="s">
        <v>241</v>
      </c>
      <c r="EP54" t="s">
        <v>242</v>
      </c>
      <c r="EQ54" t="s">
        <v>242</v>
      </c>
      <c r="ER54" t="s">
        <v>242</v>
      </c>
      <c r="ES54" t="s">
        <v>242</v>
      </c>
      <c r="ET54" t="s">
        <v>242</v>
      </c>
      <c r="EU54" t="s">
        <v>242</v>
      </c>
      <c r="EV54" t="s">
        <v>242</v>
      </c>
      <c r="EW54" t="s">
        <v>242</v>
      </c>
      <c r="EX54" t="s">
        <v>241</v>
      </c>
      <c r="EY54" t="s">
        <v>242</v>
      </c>
      <c r="EZ54" t="s">
        <v>242</v>
      </c>
      <c r="FA54" t="s">
        <v>242</v>
      </c>
      <c r="FB54" t="s">
        <v>242</v>
      </c>
      <c r="FC54" t="s">
        <v>242</v>
      </c>
      <c r="FD54" t="s">
        <v>242</v>
      </c>
      <c r="FE54" t="s">
        <v>242</v>
      </c>
      <c r="FF54" t="s">
        <v>241</v>
      </c>
      <c r="FG54" t="s">
        <v>242</v>
      </c>
      <c r="FH54" t="s">
        <v>241</v>
      </c>
      <c r="FI54" t="s">
        <v>242</v>
      </c>
      <c r="FJ54" t="s">
        <v>242</v>
      </c>
      <c r="FK54" t="s">
        <v>242</v>
      </c>
      <c r="FL54" t="s">
        <v>242</v>
      </c>
      <c r="FM54" t="s">
        <v>242</v>
      </c>
      <c r="FN54" t="s">
        <v>242</v>
      </c>
      <c r="FO54" t="s">
        <v>242</v>
      </c>
      <c r="FP54" t="s">
        <v>242</v>
      </c>
      <c r="FQ54" t="s">
        <v>242</v>
      </c>
      <c r="FR54" t="s">
        <v>242</v>
      </c>
      <c r="FS54" t="s">
        <v>242</v>
      </c>
      <c r="FT54" t="s">
        <v>242</v>
      </c>
      <c r="FU54" t="s">
        <v>242</v>
      </c>
      <c r="FV54" t="s">
        <v>242</v>
      </c>
      <c r="FW54" t="s">
        <v>242</v>
      </c>
      <c r="FX54" t="s">
        <v>242</v>
      </c>
      <c r="FY54" t="s">
        <v>242</v>
      </c>
      <c r="FZ54" t="s">
        <v>242</v>
      </c>
      <c r="GA54" t="s">
        <v>242</v>
      </c>
      <c r="GB54" t="s">
        <v>242</v>
      </c>
      <c r="GC54" t="s">
        <v>242</v>
      </c>
      <c r="GD54" t="s">
        <v>242</v>
      </c>
      <c r="GE54" t="s">
        <v>242</v>
      </c>
      <c r="GF54" t="s">
        <v>242</v>
      </c>
      <c r="GG54" t="s">
        <v>388</v>
      </c>
      <c r="GH54" t="s">
        <v>249</v>
      </c>
      <c r="GI54" t="s">
        <v>242</v>
      </c>
      <c r="GJ54" t="s">
        <v>242</v>
      </c>
      <c r="GK54" t="s">
        <v>242</v>
      </c>
      <c r="GL54">
        <v>0</v>
      </c>
      <c r="GM54">
        <v>0</v>
      </c>
      <c r="GN54">
        <v>0</v>
      </c>
      <c r="GR54" t="s">
        <v>242</v>
      </c>
      <c r="GS54" t="s">
        <v>242</v>
      </c>
      <c r="GT54" t="s">
        <v>242</v>
      </c>
      <c r="GU54" t="s">
        <v>242</v>
      </c>
      <c r="GV54" t="s">
        <v>242</v>
      </c>
      <c r="GW54" t="s">
        <v>242</v>
      </c>
      <c r="GX54" t="s">
        <v>242</v>
      </c>
      <c r="GY54" t="s">
        <v>242</v>
      </c>
      <c r="GZ54" t="s">
        <v>242</v>
      </c>
      <c r="HA54" t="s">
        <v>242</v>
      </c>
      <c r="HB54" t="s">
        <v>242</v>
      </c>
      <c r="HC54" t="s">
        <v>242</v>
      </c>
      <c r="HD54" t="s">
        <v>242</v>
      </c>
      <c r="HE54" t="s">
        <v>242</v>
      </c>
      <c r="HF54" t="s">
        <v>242</v>
      </c>
    </row>
    <row r="55" spans="1:214">
      <c r="A55">
        <v>4</v>
      </c>
      <c r="B55" t="s">
        <v>377</v>
      </c>
      <c r="D55" t="s">
        <v>241</v>
      </c>
      <c r="E55" t="s">
        <v>231</v>
      </c>
      <c r="F55">
        <v>105.306</v>
      </c>
      <c r="G55">
        <v>440.6003</v>
      </c>
      <c r="H55">
        <v>0</v>
      </c>
      <c r="I55">
        <v>8.58</v>
      </c>
      <c r="J55">
        <v>7.4</v>
      </c>
      <c r="K55">
        <v>0.68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5.6669999999999998E-2</v>
      </c>
      <c r="EH55">
        <v>0.54</v>
      </c>
      <c r="EI55">
        <v>0</v>
      </c>
      <c r="EJ55">
        <v>0</v>
      </c>
      <c r="EK55">
        <v>0</v>
      </c>
      <c r="EL55">
        <v>0</v>
      </c>
      <c r="EM55" t="s">
        <v>242</v>
      </c>
      <c r="EN55" t="s">
        <v>242</v>
      </c>
      <c r="EO55" t="s">
        <v>242</v>
      </c>
      <c r="EP55" t="s">
        <v>242</v>
      </c>
      <c r="EQ55" t="s">
        <v>242</v>
      </c>
      <c r="ER55" t="s">
        <v>242</v>
      </c>
      <c r="ES55" t="s">
        <v>242</v>
      </c>
      <c r="ET55" t="s">
        <v>242</v>
      </c>
      <c r="EU55" t="s">
        <v>242</v>
      </c>
      <c r="EV55" t="s">
        <v>242</v>
      </c>
      <c r="EW55" t="s">
        <v>242</v>
      </c>
      <c r="EX55" t="s">
        <v>242</v>
      </c>
      <c r="EY55" t="s">
        <v>242</v>
      </c>
      <c r="EZ55" t="s">
        <v>242</v>
      </c>
      <c r="FA55" t="s">
        <v>242</v>
      </c>
      <c r="FB55" t="s">
        <v>242</v>
      </c>
      <c r="FC55" t="s">
        <v>242</v>
      </c>
      <c r="FD55" t="s">
        <v>242</v>
      </c>
      <c r="FE55" t="s">
        <v>242</v>
      </c>
      <c r="FF55" t="s">
        <v>242</v>
      </c>
      <c r="FG55" t="s">
        <v>242</v>
      </c>
      <c r="FH55" t="s">
        <v>242</v>
      </c>
      <c r="FI55" t="s">
        <v>242</v>
      </c>
      <c r="FJ55" t="s">
        <v>242</v>
      </c>
      <c r="FK55" t="s">
        <v>242</v>
      </c>
      <c r="FL55" t="s">
        <v>242</v>
      </c>
      <c r="FM55" t="s">
        <v>242</v>
      </c>
      <c r="FN55" t="s">
        <v>242</v>
      </c>
      <c r="FO55" t="s">
        <v>242</v>
      </c>
      <c r="FP55" t="s">
        <v>242</v>
      </c>
      <c r="FQ55" t="s">
        <v>242</v>
      </c>
      <c r="FR55" t="s">
        <v>242</v>
      </c>
      <c r="FS55" t="s">
        <v>242</v>
      </c>
      <c r="FT55" t="s">
        <v>242</v>
      </c>
      <c r="FU55" t="s">
        <v>242</v>
      </c>
      <c r="FV55" t="s">
        <v>242</v>
      </c>
      <c r="FW55" t="s">
        <v>242</v>
      </c>
      <c r="FX55" t="s">
        <v>242</v>
      </c>
      <c r="FY55" t="s">
        <v>242</v>
      </c>
      <c r="FZ55" t="s">
        <v>242</v>
      </c>
      <c r="GA55" t="s">
        <v>242</v>
      </c>
      <c r="GB55" t="s">
        <v>242</v>
      </c>
      <c r="GC55" t="s">
        <v>242</v>
      </c>
      <c r="GD55" t="s">
        <v>242</v>
      </c>
      <c r="GE55" t="s">
        <v>242</v>
      </c>
      <c r="GF55" t="s">
        <v>242</v>
      </c>
      <c r="GI55" t="s">
        <v>242</v>
      </c>
      <c r="GJ55" t="s">
        <v>242</v>
      </c>
      <c r="GK55" t="s">
        <v>242</v>
      </c>
      <c r="GL55">
        <v>0</v>
      </c>
      <c r="GM55">
        <v>0</v>
      </c>
      <c r="GN55">
        <v>0</v>
      </c>
      <c r="GR55" t="s">
        <v>242</v>
      </c>
      <c r="GS55" t="s">
        <v>242</v>
      </c>
      <c r="GT55" t="s">
        <v>242</v>
      </c>
      <c r="GU55" t="s">
        <v>242</v>
      </c>
      <c r="GV55" t="s">
        <v>242</v>
      </c>
      <c r="GW55" t="s">
        <v>242</v>
      </c>
      <c r="GX55" t="s">
        <v>242</v>
      </c>
      <c r="GY55" t="s">
        <v>242</v>
      </c>
      <c r="GZ55" t="s">
        <v>242</v>
      </c>
      <c r="HA55" t="s">
        <v>242</v>
      </c>
      <c r="HB55" t="s">
        <v>242</v>
      </c>
      <c r="HC55" t="s">
        <v>242</v>
      </c>
      <c r="HD55" t="s">
        <v>242</v>
      </c>
      <c r="HE55" t="s">
        <v>242</v>
      </c>
      <c r="HF55" t="s">
        <v>242</v>
      </c>
    </row>
    <row r="56" spans="1:214">
      <c r="A56">
        <v>4</v>
      </c>
      <c r="B56" t="s">
        <v>338</v>
      </c>
      <c r="D56" t="s">
        <v>241</v>
      </c>
      <c r="E56" t="s">
        <v>231</v>
      </c>
      <c r="F56">
        <v>39.542400000000001</v>
      </c>
      <c r="G56">
        <v>165.44540000000001</v>
      </c>
      <c r="H56">
        <v>56.481059999999999</v>
      </c>
      <c r="I56">
        <v>0.96758</v>
      </c>
      <c r="J56">
        <v>2.2164899999999998</v>
      </c>
      <c r="K56">
        <v>3.7536200000000002</v>
      </c>
      <c r="L56">
        <v>0.82555999999999996</v>
      </c>
      <c r="M56">
        <v>0.37470999999999999</v>
      </c>
      <c r="N56">
        <v>0.20849999999999999</v>
      </c>
      <c r="O56">
        <v>0</v>
      </c>
      <c r="P56">
        <v>38.649500000000003</v>
      </c>
      <c r="Q56">
        <v>2.4</v>
      </c>
      <c r="R56">
        <v>0.23977999999999999</v>
      </c>
      <c r="S56">
        <v>0</v>
      </c>
      <c r="T56">
        <v>0.60940000000000005</v>
      </c>
      <c r="U56">
        <v>0.56859999999999999</v>
      </c>
      <c r="V56">
        <v>70.17</v>
      </c>
      <c r="W56">
        <v>3.4169999999999999E-2</v>
      </c>
      <c r="X56">
        <v>1.8110000000000001E-2</v>
      </c>
      <c r="Y56">
        <v>0.28953000000000001</v>
      </c>
      <c r="Z56">
        <v>0.42363000000000001</v>
      </c>
      <c r="AA56">
        <v>0.15548999999999999</v>
      </c>
      <c r="AB56">
        <v>7.3569999999999997E-2</v>
      </c>
      <c r="AC56">
        <v>2.3914</v>
      </c>
      <c r="AD56">
        <v>17.285</v>
      </c>
      <c r="AE56">
        <v>0</v>
      </c>
      <c r="AF56">
        <v>10.335000000000001</v>
      </c>
      <c r="AG56">
        <v>4.8315999999999999</v>
      </c>
      <c r="AH56">
        <v>132.1139</v>
      </c>
      <c r="AI56">
        <v>13.278</v>
      </c>
      <c r="AJ56">
        <v>8.0471000000000004</v>
      </c>
      <c r="AK56">
        <v>20.430299999999999</v>
      </c>
      <c r="AL56">
        <v>15.851599999999999</v>
      </c>
      <c r="AM56">
        <v>33.995800000000003</v>
      </c>
      <c r="AN56">
        <v>0.40004000000000001</v>
      </c>
      <c r="AO56">
        <v>0.12466000000000001</v>
      </c>
      <c r="AP56">
        <v>4.6670000000000003E-2</v>
      </c>
      <c r="AQ56">
        <v>0.10806</v>
      </c>
      <c r="AR56">
        <v>18.922799999999999</v>
      </c>
      <c r="AS56">
        <v>1.2848599999999999</v>
      </c>
      <c r="AT56">
        <v>0</v>
      </c>
      <c r="AU56">
        <v>0</v>
      </c>
      <c r="AV56">
        <v>0</v>
      </c>
      <c r="AW56">
        <v>0</v>
      </c>
      <c r="AX56">
        <v>1.1647000000000001</v>
      </c>
      <c r="AY56">
        <v>1.11683</v>
      </c>
      <c r="AZ56">
        <v>0</v>
      </c>
      <c r="BA56">
        <v>2.2816100000000001</v>
      </c>
      <c r="BB56">
        <v>0.36669000000000002</v>
      </c>
      <c r="BC56">
        <v>0</v>
      </c>
      <c r="BD56">
        <v>0</v>
      </c>
      <c r="BE56">
        <v>0.36669000000000002</v>
      </c>
      <c r="BF56">
        <v>0.22600000000000001</v>
      </c>
      <c r="BG56">
        <v>0</v>
      </c>
      <c r="BH56">
        <v>0</v>
      </c>
      <c r="BI56">
        <v>5.9679999999999997E-2</v>
      </c>
      <c r="BJ56">
        <v>5.9679999999999997E-2</v>
      </c>
      <c r="BK56">
        <v>6.6559999999999994E-2</v>
      </c>
      <c r="BL56">
        <v>0.18704000000000001</v>
      </c>
      <c r="BM56">
        <v>0.21060999999999999</v>
      </c>
      <c r="BN56">
        <v>0.25114999999999998</v>
      </c>
      <c r="BO56">
        <v>8.2890000000000005E-2</v>
      </c>
      <c r="BP56">
        <v>0.23768</v>
      </c>
      <c r="BQ56">
        <v>0.56237999999999999</v>
      </c>
      <c r="BR56">
        <v>2.332E-2</v>
      </c>
      <c r="BS56">
        <v>2.9360000000000001E-2</v>
      </c>
      <c r="BT56">
        <v>3.2079999999999997E-2</v>
      </c>
      <c r="BU56">
        <v>7.9000000000000008E-3</v>
      </c>
      <c r="BV56">
        <v>9.58E-3</v>
      </c>
      <c r="BW56">
        <v>1.823E-2</v>
      </c>
      <c r="BX56">
        <v>1.506E-2</v>
      </c>
      <c r="BY56">
        <v>2.0590000000000001E-2</v>
      </c>
      <c r="BZ56">
        <v>9.5300000000000003E-3</v>
      </c>
      <c r="CA56">
        <v>2.1329999999999998E-2</v>
      </c>
      <c r="CB56">
        <v>5.6649999999999999E-2</v>
      </c>
      <c r="CC56">
        <v>8.8299999999999993E-3</v>
      </c>
      <c r="CD56">
        <v>0.25047999999999998</v>
      </c>
      <c r="CE56">
        <v>2.341E-2</v>
      </c>
      <c r="CF56">
        <v>7.4880000000000002E-2</v>
      </c>
      <c r="CG56">
        <v>0.19453999999999999</v>
      </c>
      <c r="CH56">
        <v>2.445E-2</v>
      </c>
      <c r="CI56">
        <v>2.0920000000000001E-2</v>
      </c>
      <c r="CJ56">
        <v>2.2259999999999999E-2</v>
      </c>
      <c r="CK56">
        <v>0.35655999999999999</v>
      </c>
      <c r="CL56">
        <v>7.5404999999999998</v>
      </c>
      <c r="CM56">
        <v>2.3826000000000001</v>
      </c>
      <c r="CN56">
        <v>0</v>
      </c>
      <c r="CO56">
        <v>0</v>
      </c>
      <c r="CP56">
        <v>0</v>
      </c>
      <c r="CQ56">
        <v>2.0000000000000002E-5</v>
      </c>
      <c r="CR56">
        <v>1.4999999999999999E-4</v>
      </c>
      <c r="CS56">
        <v>4.0899999999999999E-3</v>
      </c>
      <c r="CT56">
        <v>0</v>
      </c>
      <c r="CU56">
        <v>0.25280999999999998</v>
      </c>
      <c r="CV56">
        <v>2E-3</v>
      </c>
      <c r="CW56">
        <v>5.0999999999999997E-2</v>
      </c>
      <c r="CX56">
        <v>7.7999999999999996E-3</v>
      </c>
      <c r="CY56">
        <v>2E-3</v>
      </c>
      <c r="CZ56">
        <v>2E-3</v>
      </c>
      <c r="DA56">
        <v>0.32167000000000001</v>
      </c>
      <c r="DB56">
        <v>0</v>
      </c>
      <c r="DC56">
        <v>0</v>
      </c>
      <c r="DD56">
        <v>1.925E-2</v>
      </c>
      <c r="DE56">
        <v>0</v>
      </c>
      <c r="DF56">
        <v>1.41933</v>
      </c>
      <c r="DG56">
        <v>5.7999999999999996E-3</v>
      </c>
      <c r="DH56">
        <v>0</v>
      </c>
      <c r="DI56">
        <v>0</v>
      </c>
      <c r="DJ56">
        <v>1.44418</v>
      </c>
      <c r="DK56">
        <v>0</v>
      </c>
      <c r="DL56">
        <v>0</v>
      </c>
      <c r="DM56">
        <v>0.23388</v>
      </c>
      <c r="DN56">
        <v>2.2890000000000001E-2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0.25257000000000002</v>
      </c>
      <c r="EA56">
        <v>0</v>
      </c>
      <c r="EB56">
        <v>2.0000000000000002E-5</v>
      </c>
      <c r="EC56">
        <v>2.0204800000000001</v>
      </c>
      <c r="ED56">
        <v>0.11703</v>
      </c>
      <c r="EE56">
        <v>0.02</v>
      </c>
      <c r="EF56">
        <v>1.48742</v>
      </c>
      <c r="EG56">
        <v>0.31280000000000002</v>
      </c>
      <c r="EH56">
        <v>1.3485100000000001</v>
      </c>
      <c r="EI56">
        <v>38.268999999999998</v>
      </c>
      <c r="EJ56">
        <v>0</v>
      </c>
      <c r="EK56">
        <v>0</v>
      </c>
      <c r="EL56">
        <v>0</v>
      </c>
      <c r="EM56" t="s">
        <v>242</v>
      </c>
      <c r="EN56" t="s">
        <v>242</v>
      </c>
      <c r="EO56" t="s">
        <v>242</v>
      </c>
      <c r="EP56" t="s">
        <v>242</v>
      </c>
      <c r="EQ56" t="s">
        <v>242</v>
      </c>
      <c r="ER56" t="s">
        <v>242</v>
      </c>
      <c r="ES56" t="s">
        <v>242</v>
      </c>
      <c r="ET56" t="s">
        <v>242</v>
      </c>
      <c r="EU56" t="s">
        <v>242</v>
      </c>
      <c r="EV56" t="s">
        <v>241</v>
      </c>
      <c r="EW56" t="s">
        <v>242</v>
      </c>
      <c r="EX56" t="s">
        <v>241</v>
      </c>
      <c r="EY56" t="s">
        <v>242</v>
      </c>
      <c r="EZ56" t="s">
        <v>242</v>
      </c>
      <c r="FA56" t="s">
        <v>242</v>
      </c>
      <c r="FB56" t="s">
        <v>242</v>
      </c>
      <c r="FC56" t="s">
        <v>242</v>
      </c>
      <c r="FD56" t="s">
        <v>242</v>
      </c>
      <c r="FE56" t="s">
        <v>242</v>
      </c>
      <c r="FF56" t="s">
        <v>241</v>
      </c>
      <c r="FG56" t="s">
        <v>242</v>
      </c>
      <c r="FH56" t="s">
        <v>241</v>
      </c>
      <c r="FI56" t="s">
        <v>242</v>
      </c>
      <c r="FJ56" t="s">
        <v>242</v>
      </c>
      <c r="FK56" t="s">
        <v>242</v>
      </c>
      <c r="FL56" t="s">
        <v>242</v>
      </c>
      <c r="FM56" t="s">
        <v>242</v>
      </c>
      <c r="FN56" t="s">
        <v>242</v>
      </c>
      <c r="FO56" t="s">
        <v>242</v>
      </c>
      <c r="FP56" t="s">
        <v>242</v>
      </c>
      <c r="FQ56" t="s">
        <v>242</v>
      </c>
      <c r="FR56" t="s">
        <v>242</v>
      </c>
      <c r="FS56" t="s">
        <v>242</v>
      </c>
      <c r="FT56" t="s">
        <v>242</v>
      </c>
      <c r="FU56" t="s">
        <v>242</v>
      </c>
      <c r="FV56" t="s">
        <v>242</v>
      </c>
      <c r="FW56" t="s">
        <v>242</v>
      </c>
      <c r="FX56" t="s">
        <v>242</v>
      </c>
      <c r="FY56" t="s">
        <v>242</v>
      </c>
      <c r="FZ56" t="s">
        <v>242</v>
      </c>
      <c r="GA56" t="s">
        <v>242</v>
      </c>
      <c r="GB56" t="s">
        <v>242</v>
      </c>
      <c r="GC56" t="s">
        <v>242</v>
      </c>
      <c r="GD56" t="s">
        <v>242</v>
      </c>
      <c r="GE56" t="s">
        <v>242</v>
      </c>
      <c r="GF56" t="s">
        <v>241</v>
      </c>
      <c r="GG56" t="s">
        <v>248</v>
      </c>
      <c r="GH56" t="s">
        <v>249</v>
      </c>
      <c r="GI56" t="s">
        <v>242</v>
      </c>
      <c r="GJ56" t="s">
        <v>242</v>
      </c>
      <c r="GK56" t="s">
        <v>242</v>
      </c>
      <c r="GL56">
        <v>0</v>
      </c>
      <c r="GM56">
        <v>0</v>
      </c>
      <c r="GN56">
        <v>0</v>
      </c>
      <c r="GR56" t="s">
        <v>242</v>
      </c>
      <c r="GS56" t="s">
        <v>242</v>
      </c>
      <c r="GT56" t="s">
        <v>242</v>
      </c>
      <c r="GU56" t="s">
        <v>242</v>
      </c>
      <c r="GV56" t="s">
        <v>242</v>
      </c>
      <c r="GW56" t="s">
        <v>242</v>
      </c>
      <c r="GX56" t="s">
        <v>242</v>
      </c>
      <c r="GY56" t="s">
        <v>242</v>
      </c>
      <c r="GZ56" t="s">
        <v>242</v>
      </c>
      <c r="HA56" t="s">
        <v>242</v>
      </c>
      <c r="HB56" t="s">
        <v>242</v>
      </c>
      <c r="HC56" t="s">
        <v>242</v>
      </c>
      <c r="HD56" t="s">
        <v>242</v>
      </c>
      <c r="HE56" t="s">
        <v>242</v>
      </c>
      <c r="HF56" t="s">
        <v>242</v>
      </c>
    </row>
    <row r="57" spans="1:214">
      <c r="A57">
        <v>3</v>
      </c>
      <c r="B57" t="s">
        <v>261</v>
      </c>
      <c r="F57">
        <v>464.25</v>
      </c>
      <c r="G57">
        <v>1942.422</v>
      </c>
      <c r="H57">
        <v>212.17349999999999</v>
      </c>
      <c r="I57">
        <v>21.055499999999999</v>
      </c>
      <c r="J57">
        <v>14.869199999999999</v>
      </c>
      <c r="K57">
        <v>59.25</v>
      </c>
      <c r="L57">
        <v>0.40949999999999998</v>
      </c>
      <c r="M57">
        <v>1.7250000000000001</v>
      </c>
      <c r="N57">
        <v>1.3185</v>
      </c>
      <c r="O57">
        <v>0</v>
      </c>
      <c r="P57">
        <v>101.25</v>
      </c>
      <c r="Q57">
        <v>85.5</v>
      </c>
      <c r="R57">
        <v>0.10050000000000001</v>
      </c>
      <c r="S57">
        <v>0.27600000000000002</v>
      </c>
      <c r="T57">
        <v>0.27750000000000002</v>
      </c>
      <c r="U57">
        <v>0.27750000000000002</v>
      </c>
      <c r="V57">
        <v>27.75</v>
      </c>
      <c r="W57">
        <v>8.4000000000000005E-2</v>
      </c>
      <c r="X57">
        <v>0.47399999999999998</v>
      </c>
      <c r="Y57">
        <v>0.27</v>
      </c>
      <c r="Z57">
        <v>3.2534999999999998</v>
      </c>
      <c r="AA57">
        <v>1.0680000000000001</v>
      </c>
      <c r="AB57">
        <v>0.123</v>
      </c>
      <c r="AC57">
        <v>10.095000000000001</v>
      </c>
      <c r="AD57">
        <v>33.9</v>
      </c>
      <c r="AE57">
        <v>1.38</v>
      </c>
      <c r="AF57">
        <v>4.5914999999999999</v>
      </c>
      <c r="AG57">
        <v>96.45</v>
      </c>
      <c r="AH57">
        <v>319.95</v>
      </c>
      <c r="AI57">
        <v>255.15</v>
      </c>
      <c r="AJ57">
        <v>26.55</v>
      </c>
      <c r="AK57">
        <v>278.10000000000002</v>
      </c>
      <c r="AL57">
        <v>146.25</v>
      </c>
      <c r="AM57">
        <v>222.15</v>
      </c>
      <c r="AN57">
        <v>0.3075</v>
      </c>
      <c r="AO57">
        <v>0.94650000000000001</v>
      </c>
      <c r="AP57">
        <v>7.3499999999999996E-2</v>
      </c>
      <c r="AQ57">
        <v>6.6000000000000003E-2</v>
      </c>
      <c r="AR57">
        <v>39.299999999999997</v>
      </c>
      <c r="AS57">
        <v>18.63</v>
      </c>
      <c r="AT57">
        <v>0</v>
      </c>
      <c r="AU57">
        <v>5.8500000000000003E-2</v>
      </c>
      <c r="AV57">
        <v>0</v>
      </c>
      <c r="AW57">
        <v>5.8500000000000003E-2</v>
      </c>
      <c r="AX57">
        <v>1.0980000000000001</v>
      </c>
      <c r="AY57">
        <v>1.395</v>
      </c>
      <c r="AZ57">
        <v>0</v>
      </c>
      <c r="BA57">
        <v>2.4929999999999999</v>
      </c>
      <c r="BB57">
        <v>5.6159999999999997</v>
      </c>
      <c r="BC57">
        <v>0</v>
      </c>
      <c r="BD57">
        <v>8.952</v>
      </c>
      <c r="BE57">
        <v>14.568</v>
      </c>
      <c r="BF57">
        <v>0</v>
      </c>
      <c r="BG57">
        <v>4.4999999999999997E-3</v>
      </c>
      <c r="BH57">
        <v>0</v>
      </c>
      <c r="BI57">
        <v>6.7500000000000004E-2</v>
      </c>
      <c r="BJ57">
        <v>6.7500000000000004E-2</v>
      </c>
      <c r="BK57">
        <v>9.4500000000000001E-2</v>
      </c>
      <c r="BL57">
        <v>6.3E-2</v>
      </c>
      <c r="BM57">
        <v>0.153</v>
      </c>
      <c r="BN57">
        <v>0.09</v>
      </c>
      <c r="BO57">
        <v>4.4999999999999997E-3</v>
      </c>
      <c r="BP57">
        <v>0.13500000000000001</v>
      </c>
      <c r="BQ57">
        <v>0.27</v>
      </c>
      <c r="BR57">
        <v>0.75449999999999995</v>
      </c>
      <c r="BS57">
        <v>1.3035000000000001</v>
      </c>
      <c r="BT57">
        <v>1.014</v>
      </c>
      <c r="BU57">
        <v>0.32100000000000001</v>
      </c>
      <c r="BV57">
        <v>8.1000000000000003E-2</v>
      </c>
      <c r="BW57">
        <v>0.63449999999999995</v>
      </c>
      <c r="BX57">
        <v>0.63449999999999995</v>
      </c>
      <c r="BY57">
        <v>0.56850000000000001</v>
      </c>
      <c r="BZ57">
        <v>0.17399999999999999</v>
      </c>
      <c r="CA57">
        <v>0.84150000000000003</v>
      </c>
      <c r="CB57">
        <v>0.46050000000000002</v>
      </c>
      <c r="CC57">
        <v>0.3795</v>
      </c>
      <c r="CD57">
        <v>7.1505000000000001</v>
      </c>
      <c r="CE57">
        <v>0.39750000000000002</v>
      </c>
      <c r="CF57">
        <v>0.97199999999999998</v>
      </c>
      <c r="CG57">
        <v>2.847</v>
      </c>
      <c r="CH57">
        <v>0.24149999999999999</v>
      </c>
      <c r="CI57">
        <v>1.4384999999999999</v>
      </c>
      <c r="CJ57">
        <v>0.71250000000000002</v>
      </c>
      <c r="CK57">
        <v>6.609</v>
      </c>
      <c r="CL57">
        <v>4.05</v>
      </c>
      <c r="CM57">
        <v>1.35</v>
      </c>
      <c r="CN57">
        <v>0.27900000000000003</v>
      </c>
      <c r="CO57">
        <v>0.186</v>
      </c>
      <c r="CP57">
        <v>9.2999999999999999E-2</v>
      </c>
      <c r="CQ57">
        <v>0.20699999999999999</v>
      </c>
      <c r="CR57">
        <v>0.25800000000000001</v>
      </c>
      <c r="CS57">
        <v>0.82499999999999996</v>
      </c>
      <c r="CT57">
        <v>9.2999999999999999E-2</v>
      </c>
      <c r="CU57">
        <v>2.145</v>
      </c>
      <c r="CV57">
        <v>7.1999999999999995E-2</v>
      </c>
      <c r="CW57">
        <v>0.77849999999999997</v>
      </c>
      <c r="CX57">
        <v>4.2000000000000003E-2</v>
      </c>
      <c r="CY57">
        <v>0</v>
      </c>
      <c r="CZ57">
        <v>0</v>
      </c>
      <c r="DA57">
        <v>4.9695</v>
      </c>
      <c r="DB57">
        <v>0.114</v>
      </c>
      <c r="DC57">
        <v>5.0999999999999997E-2</v>
      </c>
      <c r="DD57">
        <v>0.20699999999999999</v>
      </c>
      <c r="DE57">
        <v>7.1999999999999995E-2</v>
      </c>
      <c r="DF57">
        <v>2.0219999999999998</v>
      </c>
      <c r="DG57">
        <v>2.1000000000000001E-2</v>
      </c>
      <c r="DH57">
        <v>0</v>
      </c>
      <c r="DI57">
        <v>0</v>
      </c>
      <c r="DJ57">
        <v>2.4870000000000001</v>
      </c>
      <c r="DK57">
        <v>0</v>
      </c>
      <c r="DL57">
        <v>0</v>
      </c>
      <c r="DM57">
        <v>0.21299999999999999</v>
      </c>
      <c r="DN57">
        <v>0.1275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0.34050000000000002</v>
      </c>
      <c r="EA57">
        <v>0.46500000000000002</v>
      </c>
      <c r="EB57">
        <v>0.309</v>
      </c>
      <c r="EC57">
        <v>7.0365000000000002</v>
      </c>
      <c r="ED57">
        <v>0.46650000000000003</v>
      </c>
      <c r="EE57">
        <v>30</v>
      </c>
      <c r="EF57">
        <v>0.91800000000000004</v>
      </c>
      <c r="EG57">
        <v>4.9375</v>
      </c>
      <c r="EH57">
        <v>0.2424</v>
      </c>
      <c r="EI57">
        <v>319.5</v>
      </c>
      <c r="EJ57">
        <v>0</v>
      </c>
      <c r="EK57">
        <v>0</v>
      </c>
      <c r="EL57">
        <v>0</v>
      </c>
      <c r="EM57" t="s">
        <v>241</v>
      </c>
      <c r="EO57" t="s">
        <v>241</v>
      </c>
      <c r="ES57" t="s">
        <v>241</v>
      </c>
      <c r="FA57" t="s">
        <v>242</v>
      </c>
      <c r="FG57" t="s">
        <v>241</v>
      </c>
      <c r="FH57" t="s">
        <v>241</v>
      </c>
      <c r="FS57" t="s">
        <v>241</v>
      </c>
      <c r="GA57" t="s">
        <v>242</v>
      </c>
      <c r="GE57" t="s">
        <v>242</v>
      </c>
      <c r="GF57" t="s">
        <v>242</v>
      </c>
      <c r="GG57" t="s">
        <v>234</v>
      </c>
      <c r="GH57" t="s">
        <v>399</v>
      </c>
      <c r="GI57" t="s">
        <v>242</v>
      </c>
      <c r="GJ57" t="s">
        <v>242</v>
      </c>
      <c r="GK57" t="s">
        <v>242</v>
      </c>
      <c r="GL57">
        <v>0</v>
      </c>
      <c r="GM57">
        <v>0</v>
      </c>
      <c r="GN57">
        <v>0</v>
      </c>
    </row>
    <row r="58" spans="1:214">
      <c r="A58">
        <v>4</v>
      </c>
      <c r="B58" t="s">
        <v>400</v>
      </c>
      <c r="D58" t="s">
        <v>241</v>
      </c>
      <c r="E58" t="s">
        <v>231</v>
      </c>
      <c r="F58">
        <v>464.25</v>
      </c>
      <c r="G58">
        <v>1942.422</v>
      </c>
      <c r="H58">
        <v>212.17349999999999</v>
      </c>
      <c r="I58">
        <v>21.055499999999999</v>
      </c>
      <c r="J58">
        <v>14.869199999999999</v>
      </c>
      <c r="K58">
        <v>59.25</v>
      </c>
      <c r="L58">
        <v>0.40949999999999998</v>
      </c>
      <c r="M58">
        <v>1.7250000000000001</v>
      </c>
      <c r="N58">
        <v>1.3185</v>
      </c>
      <c r="O58">
        <v>0</v>
      </c>
      <c r="P58">
        <v>101.25</v>
      </c>
      <c r="Q58">
        <v>85.5</v>
      </c>
      <c r="R58">
        <v>0.10050000000000001</v>
      </c>
      <c r="S58">
        <v>0.27600000000000002</v>
      </c>
      <c r="T58">
        <v>0.27750000000000002</v>
      </c>
      <c r="U58">
        <v>0.27750000000000002</v>
      </c>
      <c r="V58">
        <v>27.75</v>
      </c>
      <c r="W58">
        <v>8.4000000000000005E-2</v>
      </c>
      <c r="X58">
        <v>0.47399999999999998</v>
      </c>
      <c r="Y58">
        <v>0.27</v>
      </c>
      <c r="Z58">
        <v>3.2534999999999998</v>
      </c>
      <c r="AA58">
        <v>1.0680000000000001</v>
      </c>
      <c r="AB58">
        <v>0.123</v>
      </c>
      <c r="AC58">
        <v>10.095000000000001</v>
      </c>
      <c r="AD58">
        <v>33.9</v>
      </c>
      <c r="AE58">
        <v>1.38</v>
      </c>
      <c r="AF58">
        <v>4.5914999999999999</v>
      </c>
      <c r="AG58">
        <v>96.45</v>
      </c>
      <c r="AH58">
        <v>319.95</v>
      </c>
      <c r="AI58">
        <v>255.15</v>
      </c>
      <c r="AJ58">
        <v>26.55</v>
      </c>
      <c r="AK58">
        <v>278.10000000000002</v>
      </c>
      <c r="AL58">
        <v>146.25</v>
      </c>
      <c r="AM58">
        <v>222.15</v>
      </c>
      <c r="AN58">
        <v>0.3075</v>
      </c>
      <c r="AO58">
        <v>0.94650000000000001</v>
      </c>
      <c r="AP58">
        <v>7.3499999999999996E-2</v>
      </c>
      <c r="AQ58">
        <v>6.6000000000000003E-2</v>
      </c>
      <c r="AR58">
        <v>39.299999999999997</v>
      </c>
      <c r="AS58">
        <v>18.63</v>
      </c>
      <c r="AT58">
        <v>0</v>
      </c>
      <c r="AU58">
        <v>5.8500000000000003E-2</v>
      </c>
      <c r="AV58">
        <v>0</v>
      </c>
      <c r="AW58">
        <v>5.8500000000000003E-2</v>
      </c>
      <c r="AX58">
        <v>1.0980000000000001</v>
      </c>
      <c r="AY58">
        <v>1.395</v>
      </c>
      <c r="AZ58">
        <v>0</v>
      </c>
      <c r="BA58">
        <v>2.4929999999999999</v>
      </c>
      <c r="BB58">
        <v>5.6159999999999997</v>
      </c>
      <c r="BC58">
        <v>0</v>
      </c>
      <c r="BD58">
        <v>8.952</v>
      </c>
      <c r="BE58">
        <v>14.568</v>
      </c>
      <c r="BF58">
        <v>0</v>
      </c>
      <c r="BG58">
        <v>4.4999999999999997E-3</v>
      </c>
      <c r="BH58">
        <v>0</v>
      </c>
      <c r="BI58">
        <v>6.7500000000000004E-2</v>
      </c>
      <c r="BJ58">
        <v>6.7500000000000004E-2</v>
      </c>
      <c r="BK58">
        <v>9.4500000000000001E-2</v>
      </c>
      <c r="BL58">
        <v>6.3E-2</v>
      </c>
      <c r="BM58">
        <v>0.153</v>
      </c>
      <c r="BN58">
        <v>0.09</v>
      </c>
      <c r="BO58">
        <v>4.4999999999999997E-3</v>
      </c>
      <c r="BP58">
        <v>0.13500000000000001</v>
      </c>
      <c r="BQ58">
        <v>0.27</v>
      </c>
      <c r="BR58">
        <v>0.75449999999999995</v>
      </c>
      <c r="BS58">
        <v>1.3035000000000001</v>
      </c>
      <c r="BT58">
        <v>1.014</v>
      </c>
      <c r="BU58">
        <v>0.32100000000000001</v>
      </c>
      <c r="BV58">
        <v>8.1000000000000003E-2</v>
      </c>
      <c r="BW58">
        <v>0.63449999999999995</v>
      </c>
      <c r="BX58">
        <v>0.63449999999999995</v>
      </c>
      <c r="BY58">
        <v>0.56850000000000001</v>
      </c>
      <c r="BZ58">
        <v>0.17399999999999999</v>
      </c>
      <c r="CA58">
        <v>0.84150000000000003</v>
      </c>
      <c r="CB58">
        <v>0.46050000000000002</v>
      </c>
      <c r="CC58">
        <v>0.3795</v>
      </c>
      <c r="CD58">
        <v>7.1505000000000001</v>
      </c>
      <c r="CE58">
        <v>0.39750000000000002</v>
      </c>
      <c r="CF58">
        <v>0.97199999999999998</v>
      </c>
      <c r="CG58">
        <v>2.847</v>
      </c>
      <c r="CH58">
        <v>0.24149999999999999</v>
      </c>
      <c r="CI58">
        <v>1.4384999999999999</v>
      </c>
      <c r="CJ58">
        <v>0.71250000000000002</v>
      </c>
      <c r="CK58">
        <v>6.609</v>
      </c>
      <c r="CL58">
        <v>4.05</v>
      </c>
      <c r="CM58">
        <v>1.35</v>
      </c>
      <c r="CN58">
        <v>0.27900000000000003</v>
      </c>
      <c r="CO58">
        <v>0.186</v>
      </c>
      <c r="CP58">
        <v>9.2999999999999999E-2</v>
      </c>
      <c r="CQ58">
        <v>0.20699999999999999</v>
      </c>
      <c r="CR58">
        <v>0.25800000000000001</v>
      </c>
      <c r="CS58">
        <v>0.82499999999999996</v>
      </c>
      <c r="CT58">
        <v>9.2999999999999999E-2</v>
      </c>
      <c r="CU58">
        <v>2.145</v>
      </c>
      <c r="CV58">
        <v>7.1999999999999995E-2</v>
      </c>
      <c r="CW58">
        <v>0.77849999999999997</v>
      </c>
      <c r="CX58">
        <v>4.2000000000000003E-2</v>
      </c>
      <c r="CY58">
        <v>0</v>
      </c>
      <c r="CZ58">
        <v>0</v>
      </c>
      <c r="DA58">
        <v>4.9695</v>
      </c>
      <c r="DB58">
        <v>0.114</v>
      </c>
      <c r="DC58">
        <v>5.0999999999999997E-2</v>
      </c>
      <c r="DD58">
        <v>0.20699999999999999</v>
      </c>
      <c r="DE58">
        <v>7.1999999999999995E-2</v>
      </c>
      <c r="DF58">
        <v>2.0219999999999998</v>
      </c>
      <c r="DG58">
        <v>2.1000000000000001E-2</v>
      </c>
      <c r="DH58">
        <v>0</v>
      </c>
      <c r="DI58">
        <v>0</v>
      </c>
      <c r="DJ58">
        <v>2.4870000000000001</v>
      </c>
      <c r="DK58">
        <v>0</v>
      </c>
      <c r="DL58">
        <v>0</v>
      </c>
      <c r="DM58">
        <v>0.21299999999999999</v>
      </c>
      <c r="DN58">
        <v>0.1275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0.34050000000000002</v>
      </c>
      <c r="EA58">
        <v>0.46500000000000002</v>
      </c>
      <c r="EB58">
        <v>0.309</v>
      </c>
      <c r="EC58">
        <v>7.0365000000000002</v>
      </c>
      <c r="ED58">
        <v>0.46650000000000003</v>
      </c>
      <c r="EE58">
        <v>30</v>
      </c>
      <c r="EF58">
        <v>0.91800000000000004</v>
      </c>
      <c r="EG58">
        <v>4.9375</v>
      </c>
      <c r="EH58">
        <v>0.2424</v>
      </c>
      <c r="EI58">
        <v>319.5</v>
      </c>
      <c r="EJ58">
        <v>0</v>
      </c>
      <c r="EK58">
        <v>0</v>
      </c>
      <c r="EL58">
        <v>0</v>
      </c>
      <c r="EM58" t="s">
        <v>241</v>
      </c>
      <c r="EN58" t="s">
        <v>242</v>
      </c>
      <c r="EO58" t="s">
        <v>241</v>
      </c>
      <c r="EP58" t="s">
        <v>242</v>
      </c>
      <c r="EQ58" t="s">
        <v>242</v>
      </c>
      <c r="ER58" t="s">
        <v>242</v>
      </c>
      <c r="ES58" t="s">
        <v>241</v>
      </c>
      <c r="ET58" t="s">
        <v>242</v>
      </c>
      <c r="EU58" t="s">
        <v>242</v>
      </c>
      <c r="EV58" t="s">
        <v>242</v>
      </c>
      <c r="EW58" t="s">
        <v>242</v>
      </c>
      <c r="EX58" t="s">
        <v>242</v>
      </c>
      <c r="EY58" t="s">
        <v>242</v>
      </c>
      <c r="EZ58" t="s">
        <v>242</v>
      </c>
      <c r="FA58" t="s">
        <v>242</v>
      </c>
      <c r="FB58" t="s">
        <v>242</v>
      </c>
      <c r="FC58" t="s">
        <v>242</v>
      </c>
      <c r="FD58" t="s">
        <v>242</v>
      </c>
      <c r="FE58" t="s">
        <v>242</v>
      </c>
      <c r="FF58" t="s">
        <v>242</v>
      </c>
      <c r="FG58" t="s">
        <v>241</v>
      </c>
      <c r="FH58" t="s">
        <v>241</v>
      </c>
      <c r="FI58" t="s">
        <v>242</v>
      </c>
      <c r="FJ58" t="s">
        <v>242</v>
      </c>
      <c r="FK58" t="s">
        <v>242</v>
      </c>
      <c r="FL58" t="s">
        <v>242</v>
      </c>
      <c r="FM58" t="s">
        <v>242</v>
      </c>
      <c r="FN58" t="s">
        <v>242</v>
      </c>
      <c r="FO58" t="s">
        <v>242</v>
      </c>
      <c r="FP58" t="s">
        <v>242</v>
      </c>
      <c r="FQ58" t="s">
        <v>242</v>
      </c>
      <c r="FR58" t="s">
        <v>242</v>
      </c>
      <c r="FS58" t="s">
        <v>241</v>
      </c>
      <c r="FT58" t="s">
        <v>242</v>
      </c>
      <c r="FU58" t="s">
        <v>242</v>
      </c>
      <c r="FV58" t="s">
        <v>242</v>
      </c>
      <c r="FW58" t="s">
        <v>242</v>
      </c>
      <c r="FX58" t="s">
        <v>242</v>
      </c>
      <c r="FY58" t="s">
        <v>242</v>
      </c>
      <c r="FZ58" t="s">
        <v>242</v>
      </c>
      <c r="GA58" t="s">
        <v>242</v>
      </c>
      <c r="GB58" t="s">
        <v>242</v>
      </c>
      <c r="GC58" t="s">
        <v>242</v>
      </c>
      <c r="GD58" t="s">
        <v>242</v>
      </c>
      <c r="GE58" t="s">
        <v>242</v>
      </c>
      <c r="GF58" t="s">
        <v>242</v>
      </c>
      <c r="GG58" t="s">
        <v>234</v>
      </c>
      <c r="GH58" t="s">
        <v>399</v>
      </c>
      <c r="GI58" t="s">
        <v>242</v>
      </c>
      <c r="GJ58" t="s">
        <v>242</v>
      </c>
      <c r="GK58" t="s">
        <v>242</v>
      </c>
      <c r="GL58">
        <v>0</v>
      </c>
      <c r="GM58">
        <v>0</v>
      </c>
      <c r="GN58">
        <v>0</v>
      </c>
      <c r="GR58" t="s">
        <v>242</v>
      </c>
      <c r="GS58" t="s">
        <v>242</v>
      </c>
      <c r="GT58" t="s">
        <v>242</v>
      </c>
      <c r="GU58" t="s">
        <v>242</v>
      </c>
      <c r="GV58" t="s">
        <v>242</v>
      </c>
      <c r="GW58" t="s">
        <v>242</v>
      </c>
      <c r="GX58" t="s">
        <v>242</v>
      </c>
      <c r="GY58" t="s">
        <v>242</v>
      </c>
      <c r="GZ58" t="s">
        <v>242</v>
      </c>
      <c r="HA58" t="s">
        <v>242</v>
      </c>
      <c r="HB58" t="s">
        <v>242</v>
      </c>
      <c r="HC58" t="s">
        <v>242</v>
      </c>
      <c r="HD58" t="s">
        <v>242</v>
      </c>
      <c r="HE58" t="s">
        <v>242</v>
      </c>
      <c r="HF58" t="s">
        <v>242</v>
      </c>
    </row>
    <row r="59" spans="1:214">
      <c r="A59">
        <v>4</v>
      </c>
      <c r="B59" t="s">
        <v>401</v>
      </c>
      <c r="D59" t="s">
        <v>241</v>
      </c>
      <c r="E59" t="s">
        <v>231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 t="s">
        <v>242</v>
      </c>
      <c r="EN59" t="s">
        <v>242</v>
      </c>
      <c r="EO59" t="s">
        <v>242</v>
      </c>
      <c r="EP59" t="s">
        <v>242</v>
      </c>
      <c r="EQ59" t="s">
        <v>242</v>
      </c>
      <c r="ER59" t="s">
        <v>242</v>
      </c>
      <c r="ES59" t="s">
        <v>242</v>
      </c>
      <c r="ET59" t="s">
        <v>242</v>
      </c>
      <c r="EU59" t="s">
        <v>242</v>
      </c>
      <c r="EV59" t="s">
        <v>242</v>
      </c>
      <c r="EW59" t="s">
        <v>242</v>
      </c>
      <c r="EX59" t="s">
        <v>242</v>
      </c>
      <c r="EY59" t="s">
        <v>242</v>
      </c>
      <c r="EZ59" t="s">
        <v>242</v>
      </c>
      <c r="FA59" t="s">
        <v>241</v>
      </c>
      <c r="FB59" t="s">
        <v>242</v>
      </c>
      <c r="FC59" t="s">
        <v>242</v>
      </c>
      <c r="FD59" t="s">
        <v>242</v>
      </c>
      <c r="FE59" t="s">
        <v>242</v>
      </c>
      <c r="FF59" t="s">
        <v>242</v>
      </c>
      <c r="FG59" t="s">
        <v>242</v>
      </c>
      <c r="FH59" t="s">
        <v>242</v>
      </c>
      <c r="FI59" t="s">
        <v>242</v>
      </c>
      <c r="FJ59" t="s">
        <v>242</v>
      </c>
      <c r="FK59" t="s">
        <v>242</v>
      </c>
      <c r="FL59" t="s">
        <v>242</v>
      </c>
      <c r="FM59" t="s">
        <v>242</v>
      </c>
      <c r="FN59" t="s">
        <v>242</v>
      </c>
      <c r="FO59" t="s">
        <v>242</v>
      </c>
      <c r="FP59" t="s">
        <v>242</v>
      </c>
      <c r="FQ59" t="s">
        <v>242</v>
      </c>
      <c r="FR59" t="s">
        <v>242</v>
      </c>
      <c r="FS59" t="s">
        <v>242</v>
      </c>
      <c r="FT59" t="s">
        <v>242</v>
      </c>
      <c r="FU59" t="s">
        <v>242</v>
      </c>
      <c r="FV59" t="s">
        <v>242</v>
      </c>
      <c r="FW59" t="s">
        <v>242</v>
      </c>
      <c r="FX59" t="s">
        <v>242</v>
      </c>
      <c r="FY59" t="s">
        <v>242</v>
      </c>
      <c r="FZ59" t="s">
        <v>242</v>
      </c>
      <c r="GA59" t="s">
        <v>241</v>
      </c>
      <c r="GB59" t="s">
        <v>242</v>
      </c>
      <c r="GC59" t="s">
        <v>242</v>
      </c>
      <c r="GD59" t="s">
        <v>242</v>
      </c>
      <c r="GE59" t="s">
        <v>242</v>
      </c>
      <c r="GF59" t="s">
        <v>241</v>
      </c>
      <c r="GG59" t="s">
        <v>240</v>
      </c>
      <c r="GH59" t="s">
        <v>244</v>
      </c>
      <c r="GI59" t="s">
        <v>241</v>
      </c>
      <c r="GJ59" t="s">
        <v>241</v>
      </c>
      <c r="GK59" t="s">
        <v>242</v>
      </c>
      <c r="GL59">
        <v>0</v>
      </c>
      <c r="GM59">
        <v>0</v>
      </c>
      <c r="GN59">
        <v>0</v>
      </c>
      <c r="GR59" t="s">
        <v>242</v>
      </c>
      <c r="GS59" t="s">
        <v>242</v>
      </c>
      <c r="GT59" t="s">
        <v>242</v>
      </c>
      <c r="GU59" t="s">
        <v>242</v>
      </c>
      <c r="GV59" t="s">
        <v>242</v>
      </c>
      <c r="GW59" t="s">
        <v>242</v>
      </c>
      <c r="GX59" t="s">
        <v>242</v>
      </c>
      <c r="GY59" t="s">
        <v>242</v>
      </c>
      <c r="GZ59" t="s">
        <v>242</v>
      </c>
      <c r="HA59" t="s">
        <v>242</v>
      </c>
      <c r="HB59" t="s">
        <v>242</v>
      </c>
      <c r="HC59" t="s">
        <v>242</v>
      </c>
      <c r="HD59" t="s">
        <v>242</v>
      </c>
      <c r="HE59" t="s">
        <v>242</v>
      </c>
      <c r="HF59" t="s">
        <v>242</v>
      </c>
    </row>
    <row r="60" spans="1:214">
      <c r="A60">
        <v>4</v>
      </c>
      <c r="B60" t="s">
        <v>401</v>
      </c>
      <c r="D60" t="s">
        <v>241</v>
      </c>
      <c r="E60" t="s">
        <v>231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 t="s">
        <v>242</v>
      </c>
      <c r="EN60" t="s">
        <v>242</v>
      </c>
      <c r="EO60" t="s">
        <v>242</v>
      </c>
      <c r="EP60" t="s">
        <v>242</v>
      </c>
      <c r="EQ60" t="s">
        <v>242</v>
      </c>
      <c r="ER60" t="s">
        <v>242</v>
      </c>
      <c r="ES60" t="s">
        <v>242</v>
      </c>
      <c r="ET60" t="s">
        <v>242</v>
      </c>
      <c r="EU60" t="s">
        <v>242</v>
      </c>
      <c r="EV60" t="s">
        <v>242</v>
      </c>
      <c r="EW60" t="s">
        <v>242</v>
      </c>
      <c r="EX60" t="s">
        <v>242</v>
      </c>
      <c r="EY60" t="s">
        <v>242</v>
      </c>
      <c r="EZ60" t="s">
        <v>242</v>
      </c>
      <c r="FA60" t="s">
        <v>241</v>
      </c>
      <c r="FB60" t="s">
        <v>242</v>
      </c>
      <c r="FC60" t="s">
        <v>242</v>
      </c>
      <c r="FD60" t="s">
        <v>242</v>
      </c>
      <c r="FE60" t="s">
        <v>242</v>
      </c>
      <c r="FF60" t="s">
        <v>242</v>
      </c>
      <c r="FG60" t="s">
        <v>242</v>
      </c>
      <c r="FH60" t="s">
        <v>242</v>
      </c>
      <c r="FI60" t="s">
        <v>242</v>
      </c>
      <c r="FJ60" t="s">
        <v>242</v>
      </c>
      <c r="FK60" t="s">
        <v>242</v>
      </c>
      <c r="FL60" t="s">
        <v>242</v>
      </c>
      <c r="FM60" t="s">
        <v>242</v>
      </c>
      <c r="FN60" t="s">
        <v>242</v>
      </c>
      <c r="FO60" t="s">
        <v>242</v>
      </c>
      <c r="FP60" t="s">
        <v>242</v>
      </c>
      <c r="FQ60" t="s">
        <v>242</v>
      </c>
      <c r="FR60" t="s">
        <v>242</v>
      </c>
      <c r="FS60" t="s">
        <v>242</v>
      </c>
      <c r="FT60" t="s">
        <v>242</v>
      </c>
      <c r="FU60" t="s">
        <v>242</v>
      </c>
      <c r="FV60" t="s">
        <v>242</v>
      </c>
      <c r="FW60" t="s">
        <v>242</v>
      </c>
      <c r="FX60" t="s">
        <v>242</v>
      </c>
      <c r="FY60" t="s">
        <v>242</v>
      </c>
      <c r="FZ60" t="s">
        <v>242</v>
      </c>
      <c r="GA60" t="s">
        <v>241</v>
      </c>
      <c r="GB60" t="s">
        <v>242</v>
      </c>
      <c r="GC60" t="s">
        <v>242</v>
      </c>
      <c r="GD60" t="s">
        <v>242</v>
      </c>
      <c r="GE60" t="s">
        <v>242</v>
      </c>
      <c r="GF60" t="s">
        <v>241</v>
      </c>
      <c r="GG60" t="s">
        <v>240</v>
      </c>
      <c r="GH60" t="s">
        <v>244</v>
      </c>
      <c r="GI60" t="s">
        <v>241</v>
      </c>
      <c r="GJ60" t="s">
        <v>241</v>
      </c>
      <c r="GK60" t="s">
        <v>242</v>
      </c>
      <c r="GL60">
        <v>0</v>
      </c>
      <c r="GM60">
        <v>0</v>
      </c>
      <c r="GN60">
        <v>0</v>
      </c>
      <c r="GR60" t="s">
        <v>242</v>
      </c>
      <c r="GS60" t="s">
        <v>242</v>
      </c>
      <c r="GT60" t="s">
        <v>242</v>
      </c>
      <c r="GU60" t="s">
        <v>242</v>
      </c>
      <c r="GV60" t="s">
        <v>242</v>
      </c>
      <c r="GW60" t="s">
        <v>242</v>
      </c>
      <c r="GX60" t="s">
        <v>242</v>
      </c>
      <c r="GY60" t="s">
        <v>242</v>
      </c>
      <c r="GZ60" t="s">
        <v>242</v>
      </c>
      <c r="HA60" t="s">
        <v>242</v>
      </c>
      <c r="HB60" t="s">
        <v>242</v>
      </c>
      <c r="HC60" t="s">
        <v>242</v>
      </c>
      <c r="HD60" t="s">
        <v>242</v>
      </c>
      <c r="HE60" t="s">
        <v>242</v>
      </c>
      <c r="HF60" t="s">
        <v>242</v>
      </c>
    </row>
    <row r="61" spans="1:214">
      <c r="A61">
        <v>3</v>
      </c>
      <c r="B61" t="s">
        <v>309</v>
      </c>
      <c r="F61">
        <v>457.08801999999997</v>
      </c>
      <c r="G61">
        <v>1912.4562800000001</v>
      </c>
      <c r="H61">
        <v>186.97551999999999</v>
      </c>
      <c r="I61">
        <v>22.658390000000001</v>
      </c>
      <c r="J61">
        <v>30.529579999999999</v>
      </c>
      <c r="K61">
        <v>20.822109999999999</v>
      </c>
      <c r="L61">
        <v>1.0327200000000001</v>
      </c>
      <c r="M61">
        <v>2.2456700000000001</v>
      </c>
      <c r="N61">
        <v>0.30528</v>
      </c>
      <c r="O61">
        <v>0</v>
      </c>
      <c r="P61">
        <v>198.22333</v>
      </c>
      <c r="Q61">
        <v>185.63589999999999</v>
      </c>
      <c r="R61">
        <v>6.7330000000000001E-2</v>
      </c>
      <c r="S61">
        <v>1.4454499999999999</v>
      </c>
      <c r="T61">
        <v>2.0389599999999999</v>
      </c>
      <c r="U61">
        <v>1.15177</v>
      </c>
      <c r="V61">
        <v>39.914099999999998</v>
      </c>
      <c r="W61">
        <v>0.30636999999999998</v>
      </c>
      <c r="X61">
        <v>0.49002000000000001</v>
      </c>
      <c r="Y61">
        <v>3.12385</v>
      </c>
      <c r="Z61">
        <v>7.34138</v>
      </c>
      <c r="AA61">
        <v>1.4835100000000001</v>
      </c>
      <c r="AB61">
        <v>0.29354000000000002</v>
      </c>
      <c r="AC61">
        <v>16.810590000000001</v>
      </c>
      <c r="AD61">
        <v>38.350769999999997</v>
      </c>
      <c r="AE61">
        <v>2.8716699999999999</v>
      </c>
      <c r="AF61">
        <v>6.2612100000000002</v>
      </c>
      <c r="AG61">
        <v>210.74997999999999</v>
      </c>
      <c r="AH61">
        <v>474.85428999999999</v>
      </c>
      <c r="AI61">
        <v>177.47399999999999</v>
      </c>
      <c r="AJ61">
        <v>36.762099999999997</v>
      </c>
      <c r="AK61">
        <v>328.93752999999998</v>
      </c>
      <c r="AL61">
        <v>219.62656000000001</v>
      </c>
      <c r="AM61">
        <v>342.22685999999999</v>
      </c>
      <c r="AN61">
        <v>2.3707799999999999</v>
      </c>
      <c r="AO61">
        <v>2.6886100000000002</v>
      </c>
      <c r="AP61">
        <v>0.15615999999999999</v>
      </c>
      <c r="AQ61">
        <v>0.13700000000000001</v>
      </c>
      <c r="AR61">
        <v>103.22667</v>
      </c>
      <c r="AS61">
        <v>14.328060000000001</v>
      </c>
      <c r="AT61">
        <v>0</v>
      </c>
      <c r="AU61">
        <v>0</v>
      </c>
      <c r="AV61">
        <v>0</v>
      </c>
      <c r="AW61">
        <v>0</v>
      </c>
      <c r="AX61">
        <v>0.48259000000000002</v>
      </c>
      <c r="AY61">
        <v>0.11089</v>
      </c>
      <c r="AZ61">
        <v>0</v>
      </c>
      <c r="BA61">
        <v>0.59297999999999995</v>
      </c>
      <c r="BB61">
        <v>0.22006000000000001</v>
      </c>
      <c r="BC61">
        <v>0</v>
      </c>
      <c r="BD61">
        <v>5.4184599999999996</v>
      </c>
      <c r="BE61">
        <v>5.6385199999999998</v>
      </c>
      <c r="BF61">
        <v>0.02</v>
      </c>
      <c r="BG61">
        <v>2.1499999999999998E-2</v>
      </c>
      <c r="BH61">
        <v>0.13500000000000001</v>
      </c>
      <c r="BI61">
        <v>6.60527</v>
      </c>
      <c r="BJ61">
        <v>6.7402699999999998</v>
      </c>
      <c r="BK61">
        <v>0.17552000000000001</v>
      </c>
      <c r="BL61">
        <v>0.36381999999999998</v>
      </c>
      <c r="BM61">
        <v>0.18096999999999999</v>
      </c>
      <c r="BN61">
        <v>0.32756000000000002</v>
      </c>
      <c r="BO61">
        <v>1.2880000000000001E-2</v>
      </c>
      <c r="BP61">
        <v>0.31281999999999999</v>
      </c>
      <c r="BQ61">
        <v>0.75019000000000002</v>
      </c>
      <c r="BR61">
        <v>1.1162099999999999</v>
      </c>
      <c r="BS61">
        <v>1.7212000000000001</v>
      </c>
      <c r="BT61">
        <v>1.53061</v>
      </c>
      <c r="BU61">
        <v>0.54132999999999998</v>
      </c>
      <c r="BV61">
        <v>0.28193000000000001</v>
      </c>
      <c r="BW61">
        <v>0.96286000000000005</v>
      </c>
      <c r="BX61">
        <v>0.80454000000000003</v>
      </c>
      <c r="BY61">
        <v>0.93796000000000002</v>
      </c>
      <c r="BZ61">
        <v>0.25387999999999999</v>
      </c>
      <c r="CA61">
        <v>1.3111200000000001</v>
      </c>
      <c r="CB61">
        <v>1.18486</v>
      </c>
      <c r="CC61">
        <v>0.59262000000000004</v>
      </c>
      <c r="CD61">
        <v>11.214740000000001</v>
      </c>
      <c r="CE61">
        <v>1.1017699999999999</v>
      </c>
      <c r="CF61">
        <v>1.8574299999999999</v>
      </c>
      <c r="CG61">
        <v>3.3739699999999999</v>
      </c>
      <c r="CH61">
        <v>0.82108000000000003</v>
      </c>
      <c r="CI61">
        <v>1.1632499999999999</v>
      </c>
      <c r="CJ61">
        <v>1.07037</v>
      </c>
      <c r="CK61">
        <v>9.3783300000000001</v>
      </c>
      <c r="CL61">
        <v>68.84769</v>
      </c>
      <c r="CM61">
        <v>23.362169999999999</v>
      </c>
      <c r="CN61">
        <v>0.16077</v>
      </c>
      <c r="CO61">
        <v>0.10513</v>
      </c>
      <c r="CP61">
        <v>0.12464</v>
      </c>
      <c r="CQ61">
        <v>0.18045</v>
      </c>
      <c r="CR61">
        <v>0.35489999999999999</v>
      </c>
      <c r="CS61">
        <v>0.89061999999999997</v>
      </c>
      <c r="CT61">
        <v>7.8359999999999999E-2</v>
      </c>
      <c r="CU61">
        <v>4.9964300000000001</v>
      </c>
      <c r="CV61">
        <v>8.8300000000000003E-2</v>
      </c>
      <c r="CW61">
        <v>2.2594799999999999</v>
      </c>
      <c r="CX61">
        <v>0.11107</v>
      </c>
      <c r="CY61">
        <v>0</v>
      </c>
      <c r="CZ61">
        <v>0</v>
      </c>
      <c r="DA61">
        <v>9.3512000000000004</v>
      </c>
      <c r="DB61">
        <v>0.13891000000000001</v>
      </c>
      <c r="DC61">
        <v>2.8150000000000001E-2</v>
      </c>
      <c r="DD61">
        <v>0.85612999999999995</v>
      </c>
      <c r="DE61">
        <v>4.6899999999999997E-2</v>
      </c>
      <c r="DF61">
        <v>7.5191999999999997</v>
      </c>
      <c r="DG61">
        <v>0.30806</v>
      </c>
      <c r="DH61">
        <v>0.25362000000000001</v>
      </c>
      <c r="DI61">
        <v>0</v>
      </c>
      <c r="DJ61">
        <v>9.1464700000000008</v>
      </c>
      <c r="DK61">
        <v>0</v>
      </c>
      <c r="DL61">
        <v>0</v>
      </c>
      <c r="DM61">
        <v>1.4111800000000001</v>
      </c>
      <c r="DN61">
        <v>0.39346999999999999</v>
      </c>
      <c r="DO61">
        <v>0</v>
      </c>
      <c r="DP61">
        <v>0</v>
      </c>
      <c r="DQ61">
        <v>0</v>
      </c>
      <c r="DR61">
        <v>5.0000000000000001E-3</v>
      </c>
      <c r="DS61">
        <v>5.5E-2</v>
      </c>
      <c r="DT61">
        <v>1.0200000000000001E-2</v>
      </c>
      <c r="DU61">
        <v>0</v>
      </c>
      <c r="DV61">
        <v>0</v>
      </c>
      <c r="DW61">
        <v>0</v>
      </c>
      <c r="DX61">
        <v>0</v>
      </c>
      <c r="DY61">
        <v>5.3999999999999999E-2</v>
      </c>
      <c r="DZ61">
        <v>1.9238500000000001</v>
      </c>
      <c r="EA61">
        <v>0.26590000000000003</v>
      </c>
      <c r="EB61">
        <v>0.30575000000000002</v>
      </c>
      <c r="EC61">
        <v>19.849720000000001</v>
      </c>
      <c r="ED61">
        <v>1.76379</v>
      </c>
      <c r="EE61">
        <v>233.58590000000001</v>
      </c>
      <c r="EF61">
        <v>0.73560000000000003</v>
      </c>
      <c r="EG61">
        <v>1.7351799999999999</v>
      </c>
      <c r="EH61">
        <v>0.70948</v>
      </c>
      <c r="EI61">
        <v>312.44420000000002</v>
      </c>
      <c r="EJ61">
        <v>0</v>
      </c>
      <c r="EK61">
        <v>0</v>
      </c>
      <c r="EL61">
        <v>0</v>
      </c>
      <c r="EM61" t="s">
        <v>241</v>
      </c>
      <c r="EO61" t="s">
        <v>241</v>
      </c>
      <c r="ER61" t="s">
        <v>241</v>
      </c>
      <c r="ES61" t="s">
        <v>241</v>
      </c>
      <c r="EU61" t="s">
        <v>241</v>
      </c>
      <c r="EX61" t="s">
        <v>241</v>
      </c>
      <c r="FA61" t="s">
        <v>242</v>
      </c>
      <c r="FF61" t="s">
        <v>241</v>
      </c>
      <c r="FG61" t="s">
        <v>241</v>
      </c>
      <c r="FH61" t="s">
        <v>241</v>
      </c>
      <c r="FI61" t="s">
        <v>241</v>
      </c>
      <c r="FJ61" t="s">
        <v>241</v>
      </c>
      <c r="GA61" t="s">
        <v>242</v>
      </c>
      <c r="GE61" t="s">
        <v>242</v>
      </c>
      <c r="GF61" t="s">
        <v>242</v>
      </c>
      <c r="GG61" t="s">
        <v>357</v>
      </c>
      <c r="GH61" t="s">
        <v>358</v>
      </c>
      <c r="GI61" t="s">
        <v>242</v>
      </c>
      <c r="GJ61" t="s">
        <v>242</v>
      </c>
      <c r="GK61" t="s">
        <v>242</v>
      </c>
      <c r="GL61">
        <v>0</v>
      </c>
      <c r="GM61">
        <v>0</v>
      </c>
      <c r="GN61">
        <v>0</v>
      </c>
    </row>
    <row r="62" spans="1:214">
      <c r="A62">
        <v>4</v>
      </c>
      <c r="B62" t="s">
        <v>402</v>
      </c>
      <c r="D62" t="s">
        <v>241</v>
      </c>
      <c r="E62" t="s">
        <v>231</v>
      </c>
      <c r="F62">
        <v>260.02417000000003</v>
      </c>
      <c r="G62">
        <v>1087.9411299999999</v>
      </c>
      <c r="H62">
        <v>70.297669999999997</v>
      </c>
      <c r="I62">
        <v>16.907170000000001</v>
      </c>
      <c r="J62">
        <v>17.611830000000001</v>
      </c>
      <c r="K62">
        <v>7.4751700000000003</v>
      </c>
      <c r="L62">
        <v>0</v>
      </c>
      <c r="M62">
        <v>1.0413300000000001</v>
      </c>
      <c r="N62">
        <v>5.3330000000000002E-2</v>
      </c>
      <c r="O62">
        <v>0</v>
      </c>
      <c r="P62">
        <v>120.63333</v>
      </c>
      <c r="Q62">
        <v>115.41667</v>
      </c>
      <c r="R62">
        <v>6.4999999999999997E-3</v>
      </c>
      <c r="S62">
        <v>1.1258300000000001</v>
      </c>
      <c r="T62">
        <v>1.0335000000000001</v>
      </c>
      <c r="U62">
        <v>1.028</v>
      </c>
      <c r="V62">
        <v>29.133330000000001</v>
      </c>
      <c r="W62">
        <v>0.24249999999999999</v>
      </c>
      <c r="X62">
        <v>0.29032999999999998</v>
      </c>
      <c r="Y62">
        <v>2.7471700000000001</v>
      </c>
      <c r="Z62">
        <v>5.9485000000000001</v>
      </c>
      <c r="AA62">
        <v>1.03033</v>
      </c>
      <c r="AB62">
        <v>0.188</v>
      </c>
      <c r="AC62">
        <v>12.811669999999999</v>
      </c>
      <c r="AD62">
        <v>30</v>
      </c>
      <c r="AE62">
        <v>2.47167</v>
      </c>
      <c r="AF62">
        <v>0.04</v>
      </c>
      <c r="AG62">
        <v>94.566670000000002</v>
      </c>
      <c r="AH62">
        <v>230.5</v>
      </c>
      <c r="AI62">
        <v>34.799999999999997</v>
      </c>
      <c r="AJ62">
        <v>16.133330000000001</v>
      </c>
      <c r="AK62">
        <v>191.6</v>
      </c>
      <c r="AL62">
        <v>171.5</v>
      </c>
      <c r="AM62">
        <v>112.98333</v>
      </c>
      <c r="AN62">
        <v>1.65167</v>
      </c>
      <c r="AO62">
        <v>2.0823299999999998</v>
      </c>
      <c r="AP62">
        <v>9.9830000000000002E-2</v>
      </c>
      <c r="AQ62">
        <v>3.4169999999999999E-2</v>
      </c>
      <c r="AR62">
        <v>76.066670000000002</v>
      </c>
      <c r="AS62">
        <v>5.4216699999999998</v>
      </c>
      <c r="AT62">
        <v>0</v>
      </c>
      <c r="AU62">
        <v>0</v>
      </c>
      <c r="AV62">
        <v>0</v>
      </c>
      <c r="AW62">
        <v>0</v>
      </c>
      <c r="AX62">
        <v>0.315</v>
      </c>
      <c r="AY62">
        <v>0</v>
      </c>
      <c r="AZ62">
        <v>0</v>
      </c>
      <c r="BA62">
        <v>0.315</v>
      </c>
      <c r="BB62">
        <v>0</v>
      </c>
      <c r="BC62">
        <v>0</v>
      </c>
      <c r="BD62">
        <v>0.24</v>
      </c>
      <c r="BE62">
        <v>0.24</v>
      </c>
      <c r="BF62">
        <v>0</v>
      </c>
      <c r="BG62">
        <v>0</v>
      </c>
      <c r="BH62">
        <v>0.13500000000000001</v>
      </c>
      <c r="BI62">
        <v>0</v>
      </c>
      <c r="BJ62">
        <v>0.13500000000000001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0.85467000000000004</v>
      </c>
      <c r="BS62">
        <v>1.2891699999999999</v>
      </c>
      <c r="BT62">
        <v>1.2155</v>
      </c>
      <c r="BU62">
        <v>0.43217</v>
      </c>
      <c r="BV62">
        <v>0.22933000000000001</v>
      </c>
      <c r="BW62">
        <v>0.74633000000000005</v>
      </c>
      <c r="BX62">
        <v>0.59682999999999997</v>
      </c>
      <c r="BY62">
        <v>0.73182999999999998</v>
      </c>
      <c r="BZ62">
        <v>0.19533</v>
      </c>
      <c r="CA62">
        <v>1.01233</v>
      </c>
      <c r="CB62">
        <v>0.98799999999999999</v>
      </c>
      <c r="CC62">
        <v>0.47216999999999998</v>
      </c>
      <c r="CD62">
        <v>8.7541700000000002</v>
      </c>
      <c r="CE62">
        <v>0.90332999999999997</v>
      </c>
      <c r="CF62">
        <v>1.47367</v>
      </c>
      <c r="CG62">
        <v>2.31867</v>
      </c>
      <c r="CH62">
        <v>0.65083000000000002</v>
      </c>
      <c r="CI62">
        <v>0.69467000000000001</v>
      </c>
      <c r="CJ62">
        <v>0.81633</v>
      </c>
      <c r="CK62">
        <v>6.8479999999999999</v>
      </c>
      <c r="CL62">
        <v>60.25</v>
      </c>
      <c r="CM62">
        <v>20.399999999999999</v>
      </c>
      <c r="CN62">
        <v>0.01</v>
      </c>
      <c r="CO62">
        <v>6.6699999999999997E-3</v>
      </c>
      <c r="CP62">
        <v>3.3300000000000001E-3</v>
      </c>
      <c r="CQ62">
        <v>7.3299999999999997E-3</v>
      </c>
      <c r="CR62">
        <v>1.933E-2</v>
      </c>
      <c r="CS62">
        <v>0.2235</v>
      </c>
      <c r="CT62">
        <v>2.8330000000000001E-2</v>
      </c>
      <c r="CU62">
        <v>3.0741700000000001</v>
      </c>
      <c r="CV62">
        <v>4.7669999999999997E-2</v>
      </c>
      <c r="CW62">
        <v>1.4515</v>
      </c>
      <c r="CX62">
        <v>2.383E-2</v>
      </c>
      <c r="CY62">
        <v>0</v>
      </c>
      <c r="CZ62">
        <v>0</v>
      </c>
      <c r="DA62">
        <v>4.9000000000000004</v>
      </c>
      <c r="DB62">
        <v>7.3999999999999996E-2</v>
      </c>
      <c r="DC62">
        <v>2E-3</v>
      </c>
      <c r="DD62">
        <v>0.52532999999999996</v>
      </c>
      <c r="DE62">
        <v>7.6699999999999997E-3</v>
      </c>
      <c r="DF62">
        <v>5.3520000000000003</v>
      </c>
      <c r="DG62">
        <v>4.0669999999999998E-2</v>
      </c>
      <c r="DH62">
        <v>0</v>
      </c>
      <c r="DI62">
        <v>0</v>
      </c>
      <c r="DJ62">
        <v>5.9971699999999997</v>
      </c>
      <c r="DK62">
        <v>0</v>
      </c>
      <c r="DL62">
        <v>0</v>
      </c>
      <c r="DM62">
        <v>0.99717</v>
      </c>
      <c r="DN62">
        <v>0.22</v>
      </c>
      <c r="DO62">
        <v>0</v>
      </c>
      <c r="DP62">
        <v>0</v>
      </c>
      <c r="DQ62">
        <v>0</v>
      </c>
      <c r="DR62">
        <v>5.0000000000000001E-3</v>
      </c>
      <c r="DS62">
        <v>5.5E-2</v>
      </c>
      <c r="DT62">
        <v>0.01</v>
      </c>
      <c r="DU62">
        <v>0</v>
      </c>
      <c r="DV62">
        <v>0</v>
      </c>
      <c r="DW62">
        <v>0</v>
      </c>
      <c r="DX62">
        <v>0</v>
      </c>
      <c r="DY62">
        <v>5.3999999999999999E-2</v>
      </c>
      <c r="DZ62">
        <v>1.3361700000000001</v>
      </c>
      <c r="EA62">
        <v>1.6670000000000001E-2</v>
      </c>
      <c r="EB62">
        <v>1.133E-2</v>
      </c>
      <c r="EC62">
        <v>12.206</v>
      </c>
      <c r="ED62">
        <v>1.2909999999999999</v>
      </c>
      <c r="EE62">
        <v>217.46666999999999</v>
      </c>
      <c r="EF62">
        <v>0.31950000000000001</v>
      </c>
      <c r="EG62">
        <v>0.62292999999999998</v>
      </c>
      <c r="EH62">
        <v>0.24016999999999999</v>
      </c>
      <c r="EI62">
        <v>79</v>
      </c>
      <c r="EJ62">
        <v>0</v>
      </c>
      <c r="EK62">
        <v>0</v>
      </c>
      <c r="EL62">
        <v>0</v>
      </c>
      <c r="EM62" t="s">
        <v>241</v>
      </c>
      <c r="EN62" t="s">
        <v>242</v>
      </c>
      <c r="EO62" t="s">
        <v>241</v>
      </c>
      <c r="EP62" t="s">
        <v>242</v>
      </c>
      <c r="EQ62" t="s">
        <v>242</v>
      </c>
      <c r="ER62" t="s">
        <v>242</v>
      </c>
      <c r="ES62" t="s">
        <v>241</v>
      </c>
      <c r="ET62" t="s">
        <v>242</v>
      </c>
      <c r="EU62" t="s">
        <v>242</v>
      </c>
      <c r="EV62" t="s">
        <v>242</v>
      </c>
      <c r="EW62" t="s">
        <v>242</v>
      </c>
      <c r="EX62" t="s">
        <v>242</v>
      </c>
      <c r="EY62" t="s">
        <v>242</v>
      </c>
      <c r="EZ62" t="s">
        <v>242</v>
      </c>
      <c r="FA62" t="s">
        <v>242</v>
      </c>
      <c r="FB62" t="s">
        <v>242</v>
      </c>
      <c r="FC62" t="s">
        <v>242</v>
      </c>
      <c r="FD62" t="s">
        <v>242</v>
      </c>
      <c r="FE62" t="s">
        <v>242</v>
      </c>
      <c r="FF62" t="s">
        <v>242</v>
      </c>
      <c r="FG62" t="s">
        <v>241</v>
      </c>
      <c r="FH62" t="s">
        <v>242</v>
      </c>
      <c r="FI62" t="s">
        <v>242</v>
      </c>
      <c r="FJ62" t="s">
        <v>242</v>
      </c>
      <c r="FK62" t="s">
        <v>242</v>
      </c>
      <c r="FL62" t="s">
        <v>242</v>
      </c>
      <c r="FM62" t="s">
        <v>242</v>
      </c>
      <c r="FN62" t="s">
        <v>242</v>
      </c>
      <c r="FO62" t="s">
        <v>242</v>
      </c>
      <c r="FP62" t="s">
        <v>242</v>
      </c>
      <c r="FQ62" t="s">
        <v>242</v>
      </c>
      <c r="FR62" t="s">
        <v>242</v>
      </c>
      <c r="FS62" t="s">
        <v>242</v>
      </c>
      <c r="FT62" t="s">
        <v>242</v>
      </c>
      <c r="FU62" t="s">
        <v>242</v>
      </c>
      <c r="FV62" t="s">
        <v>242</v>
      </c>
      <c r="FW62" t="s">
        <v>242</v>
      </c>
      <c r="FX62" t="s">
        <v>242</v>
      </c>
      <c r="FY62" t="s">
        <v>242</v>
      </c>
      <c r="FZ62" t="s">
        <v>242</v>
      </c>
      <c r="GA62" t="s">
        <v>242</v>
      </c>
      <c r="GB62" t="s">
        <v>242</v>
      </c>
      <c r="GC62" t="s">
        <v>242</v>
      </c>
      <c r="GD62" t="s">
        <v>242</v>
      </c>
      <c r="GE62" t="s">
        <v>242</v>
      </c>
      <c r="GF62" t="s">
        <v>242</v>
      </c>
      <c r="GG62" t="s">
        <v>234</v>
      </c>
      <c r="GH62" t="s">
        <v>243</v>
      </c>
      <c r="GI62" t="s">
        <v>242</v>
      </c>
      <c r="GJ62" t="s">
        <v>242</v>
      </c>
      <c r="GK62" t="s">
        <v>242</v>
      </c>
      <c r="GL62">
        <v>0</v>
      </c>
      <c r="GM62">
        <v>0</v>
      </c>
      <c r="GN62">
        <v>0</v>
      </c>
      <c r="GR62" t="s">
        <v>242</v>
      </c>
      <c r="GS62" t="s">
        <v>242</v>
      </c>
      <c r="GT62" t="s">
        <v>242</v>
      </c>
      <c r="GU62" t="s">
        <v>242</v>
      </c>
      <c r="GV62" t="s">
        <v>242</v>
      </c>
      <c r="GW62" t="s">
        <v>242</v>
      </c>
      <c r="GX62" t="s">
        <v>242</v>
      </c>
      <c r="GY62" t="s">
        <v>242</v>
      </c>
      <c r="GZ62" t="s">
        <v>242</v>
      </c>
      <c r="HA62" t="s">
        <v>242</v>
      </c>
      <c r="HB62" t="s">
        <v>242</v>
      </c>
      <c r="HC62" t="s">
        <v>242</v>
      </c>
      <c r="HD62" t="s">
        <v>242</v>
      </c>
      <c r="HE62" t="s">
        <v>242</v>
      </c>
      <c r="HF62" t="s">
        <v>242</v>
      </c>
    </row>
    <row r="63" spans="1:214">
      <c r="A63">
        <v>4</v>
      </c>
      <c r="B63" t="s">
        <v>403</v>
      </c>
      <c r="D63" t="s">
        <v>241</v>
      </c>
      <c r="E63" t="s">
        <v>231</v>
      </c>
      <c r="F63">
        <v>179.465</v>
      </c>
      <c r="G63">
        <v>750.88156000000004</v>
      </c>
      <c r="H63">
        <v>92.347700000000003</v>
      </c>
      <c r="I63">
        <v>5.2779999999999996</v>
      </c>
      <c r="J63">
        <v>12.607699999999999</v>
      </c>
      <c r="K63">
        <v>10.5055</v>
      </c>
      <c r="L63">
        <v>0.434</v>
      </c>
      <c r="M63">
        <v>0.88870000000000005</v>
      </c>
      <c r="N63">
        <v>0.23039999999999999</v>
      </c>
      <c r="O63">
        <v>0</v>
      </c>
      <c r="P63">
        <v>65.59</v>
      </c>
      <c r="Q63">
        <v>59.45</v>
      </c>
      <c r="R63">
        <v>5.16E-2</v>
      </c>
      <c r="S63">
        <v>0.29499999999999998</v>
      </c>
      <c r="T63">
        <v>0.86699999999999999</v>
      </c>
      <c r="U63">
        <v>9.2999999999999999E-2</v>
      </c>
      <c r="V63">
        <v>9.5500000000000007</v>
      </c>
      <c r="W63">
        <v>5.7700000000000001E-2</v>
      </c>
      <c r="X63">
        <v>0.17799999999999999</v>
      </c>
      <c r="Y63">
        <v>0.158</v>
      </c>
      <c r="Z63">
        <v>1.0336000000000001</v>
      </c>
      <c r="AA63">
        <v>0.38800000000000001</v>
      </c>
      <c r="AB63">
        <v>6.8400000000000002E-2</v>
      </c>
      <c r="AC63">
        <v>3.68</v>
      </c>
      <c r="AD63">
        <v>7.12</v>
      </c>
      <c r="AE63">
        <v>0.4</v>
      </c>
      <c r="AF63">
        <v>5.3689</v>
      </c>
      <c r="AG63">
        <v>55.87</v>
      </c>
      <c r="AH63">
        <v>184.58</v>
      </c>
      <c r="AI63">
        <v>129.13999999999999</v>
      </c>
      <c r="AJ63">
        <v>16.22</v>
      </c>
      <c r="AK63">
        <v>116.52</v>
      </c>
      <c r="AL63">
        <v>39.4</v>
      </c>
      <c r="AM63">
        <v>111.33</v>
      </c>
      <c r="AN63">
        <v>0.58919999999999995</v>
      </c>
      <c r="AO63">
        <v>0.50349999999999995</v>
      </c>
      <c r="AP63">
        <v>3.6600000000000001E-2</v>
      </c>
      <c r="AQ63">
        <v>8.2400000000000001E-2</v>
      </c>
      <c r="AR63">
        <v>20.95</v>
      </c>
      <c r="AS63">
        <v>7.67</v>
      </c>
      <c r="AT63">
        <v>0</v>
      </c>
      <c r="AU63">
        <v>0</v>
      </c>
      <c r="AV63">
        <v>0</v>
      </c>
      <c r="AW63">
        <v>0</v>
      </c>
      <c r="AX63">
        <v>8.8400000000000006E-2</v>
      </c>
      <c r="AY63">
        <v>5.3600000000000002E-2</v>
      </c>
      <c r="AZ63">
        <v>0</v>
      </c>
      <c r="BA63">
        <v>0.14149999999999999</v>
      </c>
      <c r="BB63">
        <v>0.1464</v>
      </c>
      <c r="BC63">
        <v>0</v>
      </c>
      <c r="BD63">
        <v>4.76</v>
      </c>
      <c r="BE63">
        <v>4.9063999999999997</v>
      </c>
      <c r="BF63">
        <v>0.02</v>
      </c>
      <c r="BG63">
        <v>2.1499999999999998E-2</v>
      </c>
      <c r="BH63">
        <v>0</v>
      </c>
      <c r="BI63">
        <v>3.7585700000000002</v>
      </c>
      <c r="BJ63">
        <v>3.7585700000000002</v>
      </c>
      <c r="BK63">
        <v>0.1129</v>
      </c>
      <c r="BL63">
        <v>0.1414</v>
      </c>
      <c r="BM63">
        <v>7.5370000000000006E-2</v>
      </c>
      <c r="BN63">
        <v>0.1235</v>
      </c>
      <c r="BO63">
        <v>1.1900000000000001E-2</v>
      </c>
      <c r="BP63">
        <v>0.13289999999999999</v>
      </c>
      <c r="BQ63">
        <v>0.33139999999999997</v>
      </c>
      <c r="BR63">
        <v>0.2303</v>
      </c>
      <c r="BS63">
        <v>0.38190000000000002</v>
      </c>
      <c r="BT63">
        <v>0.27460000000000001</v>
      </c>
      <c r="BU63">
        <v>9.6699999999999994E-2</v>
      </c>
      <c r="BV63">
        <v>4.6300000000000001E-2</v>
      </c>
      <c r="BW63">
        <v>0.19769999999999999</v>
      </c>
      <c r="BX63">
        <v>0.17660000000000001</v>
      </c>
      <c r="BY63">
        <v>0.17799999999999999</v>
      </c>
      <c r="BZ63">
        <v>4.9200000000000001E-2</v>
      </c>
      <c r="CA63">
        <v>0.26119999999999999</v>
      </c>
      <c r="CB63">
        <v>0.1648</v>
      </c>
      <c r="CC63">
        <v>0.10481</v>
      </c>
      <c r="CD63">
        <v>2.1503000000000001</v>
      </c>
      <c r="CE63">
        <v>0.17319999999999999</v>
      </c>
      <c r="CF63">
        <v>0.30870999999999998</v>
      </c>
      <c r="CG63">
        <v>0.93279999999999996</v>
      </c>
      <c r="CH63">
        <v>0.15110000000000001</v>
      </c>
      <c r="CI63">
        <v>0.4249</v>
      </c>
      <c r="CJ63">
        <v>0.22291</v>
      </c>
      <c r="CK63">
        <v>2.2136</v>
      </c>
      <c r="CL63">
        <v>6.08</v>
      </c>
      <c r="CM63">
        <v>2.02</v>
      </c>
      <c r="CN63">
        <v>0.12</v>
      </c>
      <c r="CO63">
        <v>0.08</v>
      </c>
      <c r="CP63">
        <v>0.109</v>
      </c>
      <c r="CQ63">
        <v>0.14849999999999999</v>
      </c>
      <c r="CR63">
        <v>0.30170000000000002</v>
      </c>
      <c r="CS63">
        <v>0.55940000000000001</v>
      </c>
      <c r="CT63">
        <v>4.0800000000000003E-2</v>
      </c>
      <c r="CU63">
        <v>1.6016999999999999</v>
      </c>
      <c r="CV63">
        <v>3.1399999999999997E-2</v>
      </c>
      <c r="CW63">
        <v>0.68489999999999995</v>
      </c>
      <c r="CX63">
        <v>7.8009999999999996E-2</v>
      </c>
      <c r="CY63">
        <v>0</v>
      </c>
      <c r="CZ63">
        <v>0</v>
      </c>
      <c r="DA63">
        <v>3.7551999999999999</v>
      </c>
      <c r="DB63">
        <v>5.2600000000000001E-2</v>
      </c>
      <c r="DC63">
        <v>0.02</v>
      </c>
      <c r="DD63">
        <v>0.2908</v>
      </c>
      <c r="DE63">
        <v>0.03</v>
      </c>
      <c r="DF63">
        <v>1.7481</v>
      </c>
      <c r="DG63">
        <v>0.2397</v>
      </c>
      <c r="DH63">
        <v>0.22900000000000001</v>
      </c>
      <c r="DI63">
        <v>0</v>
      </c>
      <c r="DJ63">
        <v>2.6101999999999999</v>
      </c>
      <c r="DK63">
        <v>0</v>
      </c>
      <c r="DL63">
        <v>0</v>
      </c>
      <c r="DM63">
        <v>0.26571</v>
      </c>
      <c r="DN63">
        <v>0.1426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2.0000000000000001E-4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0.40850999999999998</v>
      </c>
      <c r="EA63">
        <v>0.2</v>
      </c>
      <c r="EB63">
        <v>0.25750000000000001</v>
      </c>
      <c r="EC63">
        <v>6.3155999999999999</v>
      </c>
      <c r="ED63">
        <v>0.39240000000000003</v>
      </c>
      <c r="EE63">
        <v>13.35</v>
      </c>
      <c r="EF63">
        <v>0.33479999999999999</v>
      </c>
      <c r="EG63">
        <v>0.87546000000000002</v>
      </c>
      <c r="EH63">
        <v>0.16159999999999999</v>
      </c>
      <c r="EI63">
        <v>156.52000000000001</v>
      </c>
      <c r="EJ63">
        <v>0</v>
      </c>
      <c r="EK63">
        <v>0</v>
      </c>
      <c r="EL63">
        <v>0</v>
      </c>
      <c r="EM63" t="s">
        <v>241</v>
      </c>
      <c r="EN63" t="s">
        <v>242</v>
      </c>
      <c r="EO63" t="s">
        <v>242</v>
      </c>
      <c r="EP63" t="s">
        <v>242</v>
      </c>
      <c r="EQ63" t="s">
        <v>242</v>
      </c>
      <c r="ER63" t="s">
        <v>241</v>
      </c>
      <c r="ES63" t="s">
        <v>241</v>
      </c>
      <c r="ET63" t="s">
        <v>242</v>
      </c>
      <c r="EU63" t="s">
        <v>241</v>
      </c>
      <c r="EV63" t="s">
        <v>242</v>
      </c>
      <c r="EW63" t="s">
        <v>242</v>
      </c>
      <c r="EX63" t="s">
        <v>241</v>
      </c>
      <c r="EY63" t="s">
        <v>242</v>
      </c>
      <c r="EZ63" t="s">
        <v>242</v>
      </c>
      <c r="FA63" t="s">
        <v>242</v>
      </c>
      <c r="FB63" t="s">
        <v>242</v>
      </c>
      <c r="FC63" t="s">
        <v>242</v>
      </c>
      <c r="FD63" t="s">
        <v>242</v>
      </c>
      <c r="FE63" t="s">
        <v>242</v>
      </c>
      <c r="FF63" t="s">
        <v>241</v>
      </c>
      <c r="FG63" t="s">
        <v>241</v>
      </c>
      <c r="FH63" t="s">
        <v>241</v>
      </c>
      <c r="FI63" t="s">
        <v>241</v>
      </c>
      <c r="FJ63" t="s">
        <v>241</v>
      </c>
      <c r="FK63" t="s">
        <v>242</v>
      </c>
      <c r="FL63" t="s">
        <v>242</v>
      </c>
      <c r="FM63" t="s">
        <v>242</v>
      </c>
      <c r="FN63" t="s">
        <v>242</v>
      </c>
      <c r="FO63" t="s">
        <v>242</v>
      </c>
      <c r="FP63" t="s">
        <v>242</v>
      </c>
      <c r="FQ63" t="s">
        <v>242</v>
      </c>
      <c r="FR63" t="s">
        <v>242</v>
      </c>
      <c r="FS63" t="s">
        <v>242</v>
      </c>
      <c r="FT63" t="s">
        <v>242</v>
      </c>
      <c r="FU63" t="s">
        <v>242</v>
      </c>
      <c r="FV63" t="s">
        <v>242</v>
      </c>
      <c r="FW63" t="s">
        <v>242</v>
      </c>
      <c r="FX63" t="s">
        <v>242</v>
      </c>
      <c r="FY63" t="s">
        <v>242</v>
      </c>
      <c r="FZ63" t="s">
        <v>242</v>
      </c>
      <c r="GA63" t="s">
        <v>242</v>
      </c>
      <c r="GB63" t="s">
        <v>242</v>
      </c>
      <c r="GC63" t="s">
        <v>242</v>
      </c>
      <c r="GD63" t="s">
        <v>242</v>
      </c>
      <c r="GE63" t="s">
        <v>242</v>
      </c>
      <c r="GF63" t="s">
        <v>242</v>
      </c>
      <c r="GG63" t="s">
        <v>360</v>
      </c>
      <c r="GH63" t="s">
        <v>358</v>
      </c>
      <c r="GI63" t="s">
        <v>242</v>
      </c>
      <c r="GJ63" t="s">
        <v>242</v>
      </c>
      <c r="GK63" t="s">
        <v>242</v>
      </c>
      <c r="GL63">
        <v>0</v>
      </c>
      <c r="GM63">
        <v>0</v>
      </c>
      <c r="GN63">
        <v>0</v>
      </c>
      <c r="GR63" t="s">
        <v>242</v>
      </c>
      <c r="GS63" t="s">
        <v>242</v>
      </c>
      <c r="GT63" t="s">
        <v>242</v>
      </c>
      <c r="GU63" t="s">
        <v>242</v>
      </c>
      <c r="GV63" t="s">
        <v>242</v>
      </c>
      <c r="GW63" t="s">
        <v>242</v>
      </c>
      <c r="GX63" t="s">
        <v>242</v>
      </c>
      <c r="GY63" t="s">
        <v>242</v>
      </c>
      <c r="GZ63" t="s">
        <v>242</v>
      </c>
      <c r="HA63" t="s">
        <v>242</v>
      </c>
      <c r="HB63" t="s">
        <v>242</v>
      </c>
      <c r="HC63" t="s">
        <v>242</v>
      </c>
      <c r="HD63" t="s">
        <v>242</v>
      </c>
      <c r="HE63" t="s">
        <v>242</v>
      </c>
      <c r="HF63" t="s">
        <v>242</v>
      </c>
    </row>
    <row r="64" spans="1:214">
      <c r="A64">
        <v>4</v>
      </c>
      <c r="B64" t="s">
        <v>310</v>
      </c>
      <c r="D64" t="s">
        <v>241</v>
      </c>
      <c r="E64" t="s">
        <v>231</v>
      </c>
      <c r="F64">
        <v>17.598849999999999</v>
      </c>
      <c r="G64">
        <v>73.633589999999998</v>
      </c>
      <c r="H64">
        <v>24.33015</v>
      </c>
      <c r="I64">
        <v>0.47321999999999997</v>
      </c>
      <c r="J64">
        <v>0.31004999999999999</v>
      </c>
      <c r="K64">
        <v>2.84144</v>
      </c>
      <c r="L64">
        <v>0.59872000000000003</v>
      </c>
      <c r="M64">
        <v>0.31563999999999998</v>
      </c>
      <c r="N64">
        <v>2.155E-2</v>
      </c>
      <c r="O64">
        <v>0</v>
      </c>
      <c r="P64">
        <v>12</v>
      </c>
      <c r="Q64">
        <v>10.76923</v>
      </c>
      <c r="R64">
        <v>9.2300000000000004E-3</v>
      </c>
      <c r="S64">
        <v>2.462E-2</v>
      </c>
      <c r="T64">
        <v>0.13846</v>
      </c>
      <c r="U64">
        <v>3.0769999999999999E-2</v>
      </c>
      <c r="V64">
        <v>1.2307699999999999</v>
      </c>
      <c r="W64">
        <v>6.1700000000000001E-3</v>
      </c>
      <c r="X64">
        <v>2.1690000000000001E-2</v>
      </c>
      <c r="Y64">
        <v>0.21868000000000001</v>
      </c>
      <c r="Z64">
        <v>0.35927999999999999</v>
      </c>
      <c r="AA64">
        <v>6.5180000000000002E-2</v>
      </c>
      <c r="AB64">
        <v>3.7139999999999999E-2</v>
      </c>
      <c r="AC64">
        <v>0.31891999999999998</v>
      </c>
      <c r="AD64">
        <v>1.2307699999999999</v>
      </c>
      <c r="AE64">
        <v>0</v>
      </c>
      <c r="AF64">
        <v>0.85231000000000001</v>
      </c>
      <c r="AG64">
        <v>60.313310000000001</v>
      </c>
      <c r="AH64">
        <v>59.774290000000001</v>
      </c>
      <c r="AI64">
        <v>13.534000000000001</v>
      </c>
      <c r="AJ64">
        <v>4.4087699999999996</v>
      </c>
      <c r="AK64">
        <v>20.817530000000001</v>
      </c>
      <c r="AL64">
        <v>8.7265599999999992</v>
      </c>
      <c r="AM64">
        <v>117.91352999999999</v>
      </c>
      <c r="AN64">
        <v>0.12991</v>
      </c>
      <c r="AO64">
        <v>0.10278</v>
      </c>
      <c r="AP64">
        <v>1.9730000000000001E-2</v>
      </c>
      <c r="AQ64">
        <v>2.043E-2</v>
      </c>
      <c r="AR64">
        <v>6.21</v>
      </c>
      <c r="AS64">
        <v>1.2363900000000001</v>
      </c>
      <c r="AT64">
        <v>0</v>
      </c>
      <c r="AU64">
        <v>0</v>
      </c>
      <c r="AV64">
        <v>0</v>
      </c>
      <c r="AW64">
        <v>0</v>
      </c>
      <c r="AX64">
        <v>7.9189999999999997E-2</v>
      </c>
      <c r="AY64">
        <v>5.7290000000000001E-2</v>
      </c>
      <c r="AZ64">
        <v>0</v>
      </c>
      <c r="BA64">
        <v>0.13647999999999999</v>
      </c>
      <c r="BB64">
        <v>7.3660000000000003E-2</v>
      </c>
      <c r="BC64">
        <v>0</v>
      </c>
      <c r="BD64">
        <v>0.41846</v>
      </c>
      <c r="BE64">
        <v>0.49212</v>
      </c>
      <c r="BF64">
        <v>0</v>
      </c>
      <c r="BG64">
        <v>0</v>
      </c>
      <c r="BH64">
        <v>0</v>
      </c>
      <c r="BI64">
        <v>2.8466999999999998</v>
      </c>
      <c r="BJ64">
        <v>2.8466999999999998</v>
      </c>
      <c r="BK64">
        <v>6.2619999999999995E-2</v>
      </c>
      <c r="BL64">
        <v>0.22242000000000001</v>
      </c>
      <c r="BM64">
        <v>0.1056</v>
      </c>
      <c r="BN64">
        <v>0.20405999999999999</v>
      </c>
      <c r="BO64">
        <v>9.7999999999999997E-4</v>
      </c>
      <c r="BP64">
        <v>0.17992</v>
      </c>
      <c r="BQ64">
        <v>0.41879</v>
      </c>
      <c r="BR64">
        <v>3.124E-2</v>
      </c>
      <c r="BS64">
        <v>5.0130000000000001E-2</v>
      </c>
      <c r="BT64">
        <v>4.0509999999999997E-2</v>
      </c>
      <c r="BU64">
        <v>1.2460000000000001E-2</v>
      </c>
      <c r="BV64">
        <v>6.3E-3</v>
      </c>
      <c r="BW64">
        <v>1.883E-2</v>
      </c>
      <c r="BX64">
        <v>3.1109999999999999E-2</v>
      </c>
      <c r="BY64">
        <v>2.8129999999999999E-2</v>
      </c>
      <c r="BZ64">
        <v>9.3500000000000007E-3</v>
      </c>
      <c r="CA64">
        <v>3.7589999999999998E-2</v>
      </c>
      <c r="CB64">
        <v>3.2059999999999998E-2</v>
      </c>
      <c r="CC64">
        <v>1.5640000000000001E-2</v>
      </c>
      <c r="CD64">
        <v>0.31026999999999999</v>
      </c>
      <c r="CE64">
        <v>2.5239999999999999E-2</v>
      </c>
      <c r="CF64">
        <v>7.5050000000000006E-2</v>
      </c>
      <c r="CG64">
        <v>0.1225</v>
      </c>
      <c r="CH64">
        <v>1.915E-2</v>
      </c>
      <c r="CI64">
        <v>4.3679999999999997E-2</v>
      </c>
      <c r="CJ64">
        <v>3.1130000000000001E-2</v>
      </c>
      <c r="CK64">
        <v>0.31673000000000001</v>
      </c>
      <c r="CL64">
        <v>2.51769</v>
      </c>
      <c r="CM64">
        <v>0.94216999999999995</v>
      </c>
      <c r="CN64">
        <v>3.0769999999999999E-2</v>
      </c>
      <c r="CO64">
        <v>1.8460000000000001E-2</v>
      </c>
      <c r="CP64">
        <v>1.231E-2</v>
      </c>
      <c r="CQ64">
        <v>2.462E-2</v>
      </c>
      <c r="CR64">
        <v>3.3869999999999997E-2</v>
      </c>
      <c r="CS64">
        <v>0.10772</v>
      </c>
      <c r="CT64">
        <v>9.2300000000000004E-3</v>
      </c>
      <c r="CU64">
        <v>0.32056000000000001</v>
      </c>
      <c r="CV64">
        <v>9.2300000000000004E-3</v>
      </c>
      <c r="CW64">
        <v>0.12307999999999999</v>
      </c>
      <c r="CX64">
        <v>9.2300000000000004E-3</v>
      </c>
      <c r="CY64">
        <v>0</v>
      </c>
      <c r="CZ64">
        <v>0</v>
      </c>
      <c r="DA64">
        <v>0.69599999999999995</v>
      </c>
      <c r="DB64">
        <v>1.231E-2</v>
      </c>
      <c r="DC64">
        <v>6.1500000000000001E-3</v>
      </c>
      <c r="DD64">
        <v>0.04</v>
      </c>
      <c r="DE64">
        <v>9.2300000000000004E-3</v>
      </c>
      <c r="DF64">
        <v>0.41909999999999997</v>
      </c>
      <c r="DG64">
        <v>2.7689999999999999E-2</v>
      </c>
      <c r="DH64">
        <v>2.462E-2</v>
      </c>
      <c r="DI64">
        <v>0</v>
      </c>
      <c r="DJ64">
        <v>0.53910000000000002</v>
      </c>
      <c r="DK64">
        <v>0</v>
      </c>
      <c r="DL64">
        <v>0</v>
      </c>
      <c r="DM64">
        <v>0.14829999999999999</v>
      </c>
      <c r="DN64">
        <v>3.0870000000000002E-2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0.17917</v>
      </c>
      <c r="EA64">
        <v>4.9230000000000003E-2</v>
      </c>
      <c r="EB64">
        <v>3.6920000000000001E-2</v>
      </c>
      <c r="EC64">
        <v>1.32812</v>
      </c>
      <c r="ED64">
        <v>8.0390000000000003E-2</v>
      </c>
      <c r="EE64">
        <v>2.7692299999999999</v>
      </c>
      <c r="EF64">
        <v>8.1299999999999997E-2</v>
      </c>
      <c r="EG64">
        <v>0.23679</v>
      </c>
      <c r="EH64">
        <v>0.30770999999999998</v>
      </c>
      <c r="EI64">
        <v>76.924199999999999</v>
      </c>
      <c r="EJ64">
        <v>0</v>
      </c>
      <c r="EK64">
        <v>0</v>
      </c>
      <c r="EL64">
        <v>0</v>
      </c>
      <c r="EM64" t="s">
        <v>242</v>
      </c>
      <c r="EN64" t="s">
        <v>242</v>
      </c>
      <c r="EO64" t="s">
        <v>242</v>
      </c>
      <c r="EP64" t="s">
        <v>242</v>
      </c>
      <c r="EQ64" t="s">
        <v>242</v>
      </c>
      <c r="ER64" t="s">
        <v>242</v>
      </c>
      <c r="ES64" t="s">
        <v>241</v>
      </c>
      <c r="ET64" t="s">
        <v>242</v>
      </c>
      <c r="EU64" t="s">
        <v>242</v>
      </c>
      <c r="EV64" t="s">
        <v>242</v>
      </c>
      <c r="EW64" t="s">
        <v>242</v>
      </c>
      <c r="EX64" t="s">
        <v>242</v>
      </c>
      <c r="EY64" t="s">
        <v>242</v>
      </c>
      <c r="EZ64" t="s">
        <v>242</v>
      </c>
      <c r="FA64" t="s">
        <v>242</v>
      </c>
      <c r="FB64" t="s">
        <v>242</v>
      </c>
      <c r="FC64" t="s">
        <v>242</v>
      </c>
      <c r="FD64" t="s">
        <v>242</v>
      </c>
      <c r="FE64" t="s">
        <v>242</v>
      </c>
      <c r="FF64" t="s">
        <v>242</v>
      </c>
      <c r="FG64" t="s">
        <v>242</v>
      </c>
      <c r="FH64" t="s">
        <v>242</v>
      </c>
      <c r="FI64" t="s">
        <v>242</v>
      </c>
      <c r="FJ64" t="s">
        <v>242</v>
      </c>
      <c r="FK64" t="s">
        <v>242</v>
      </c>
      <c r="FL64" t="s">
        <v>242</v>
      </c>
      <c r="FM64" t="s">
        <v>242</v>
      </c>
      <c r="FN64" t="s">
        <v>242</v>
      </c>
      <c r="FO64" t="s">
        <v>242</v>
      </c>
      <c r="FP64" t="s">
        <v>242</v>
      </c>
      <c r="FQ64" t="s">
        <v>242</v>
      </c>
      <c r="FR64" t="s">
        <v>242</v>
      </c>
      <c r="FS64" t="s">
        <v>242</v>
      </c>
      <c r="FT64" t="s">
        <v>242</v>
      </c>
      <c r="FU64" t="s">
        <v>242</v>
      </c>
      <c r="FV64" t="s">
        <v>242</v>
      </c>
      <c r="FW64" t="s">
        <v>242</v>
      </c>
      <c r="FX64" t="s">
        <v>242</v>
      </c>
      <c r="FY64" t="s">
        <v>242</v>
      </c>
      <c r="FZ64" t="s">
        <v>242</v>
      </c>
      <c r="GA64" t="s">
        <v>242</v>
      </c>
      <c r="GB64" t="s">
        <v>242</v>
      </c>
      <c r="GC64" t="s">
        <v>242</v>
      </c>
      <c r="GD64" t="s">
        <v>242</v>
      </c>
      <c r="GE64" t="s">
        <v>242</v>
      </c>
      <c r="GF64" t="s">
        <v>242</v>
      </c>
      <c r="GG64" t="s">
        <v>233</v>
      </c>
      <c r="GI64" t="s">
        <v>242</v>
      </c>
      <c r="GJ64" t="s">
        <v>242</v>
      </c>
      <c r="GK64" t="s">
        <v>242</v>
      </c>
      <c r="GL64">
        <v>0</v>
      </c>
      <c r="GM64">
        <v>0</v>
      </c>
      <c r="GN64">
        <v>0</v>
      </c>
      <c r="GR64" t="s">
        <v>242</v>
      </c>
      <c r="GS64" t="s">
        <v>242</v>
      </c>
      <c r="GT64" t="s">
        <v>242</v>
      </c>
      <c r="GU64" t="s">
        <v>242</v>
      </c>
      <c r="GV64" t="s">
        <v>242</v>
      </c>
      <c r="GW64" t="s">
        <v>242</v>
      </c>
      <c r="GX64" t="s">
        <v>242</v>
      </c>
      <c r="GY64" t="s">
        <v>242</v>
      </c>
      <c r="GZ64" t="s">
        <v>242</v>
      </c>
      <c r="HA64" t="s">
        <v>242</v>
      </c>
      <c r="HB64" t="s">
        <v>242</v>
      </c>
      <c r="HC64" t="s">
        <v>242</v>
      </c>
      <c r="HD64" t="s">
        <v>242</v>
      </c>
      <c r="HE64" t="s">
        <v>242</v>
      </c>
      <c r="HF64" t="s">
        <v>242</v>
      </c>
    </row>
    <row r="65" spans="1:214">
      <c r="A65">
        <v>3</v>
      </c>
      <c r="B65" t="s">
        <v>262</v>
      </c>
      <c r="F65">
        <v>90</v>
      </c>
      <c r="G65">
        <v>376.56</v>
      </c>
      <c r="H65">
        <v>122.748</v>
      </c>
      <c r="I65">
        <v>1.179</v>
      </c>
      <c r="J65">
        <v>0.52200000000000002</v>
      </c>
      <c r="K65">
        <v>19.611000000000001</v>
      </c>
      <c r="L65">
        <v>3.6389999999999998</v>
      </c>
      <c r="M65">
        <v>0.76800000000000002</v>
      </c>
      <c r="N65">
        <v>1.53</v>
      </c>
      <c r="O65">
        <v>0</v>
      </c>
      <c r="P65">
        <v>37.5</v>
      </c>
      <c r="Q65">
        <v>0</v>
      </c>
      <c r="R65">
        <v>0.222</v>
      </c>
      <c r="S65">
        <v>0</v>
      </c>
      <c r="T65">
        <v>0.60299999999999998</v>
      </c>
      <c r="U65">
        <v>0.59399999999999997</v>
      </c>
      <c r="V65">
        <v>8.1</v>
      </c>
      <c r="W65">
        <v>6.3E-2</v>
      </c>
      <c r="X65">
        <v>6.3E-2</v>
      </c>
      <c r="Y65">
        <v>0.54600000000000004</v>
      </c>
      <c r="Z65">
        <v>0.73799999999999999</v>
      </c>
      <c r="AA65">
        <v>0.27</v>
      </c>
      <c r="AB65">
        <v>0.153</v>
      </c>
      <c r="AC65">
        <v>2.88</v>
      </c>
      <c r="AD65">
        <v>28.8</v>
      </c>
      <c r="AE65">
        <v>0</v>
      </c>
      <c r="AF65">
        <v>46.094999999999999</v>
      </c>
      <c r="AG65">
        <v>3.3</v>
      </c>
      <c r="AH65">
        <v>332.1</v>
      </c>
      <c r="AI65">
        <v>29.7</v>
      </c>
      <c r="AJ65">
        <v>23.4</v>
      </c>
      <c r="AK65">
        <v>31.8</v>
      </c>
      <c r="AL65">
        <v>14.4</v>
      </c>
      <c r="AM65">
        <v>52.5</v>
      </c>
      <c r="AN65">
        <v>0.71399999999999997</v>
      </c>
      <c r="AO65">
        <v>0.315</v>
      </c>
      <c r="AP65">
        <v>0.14399999999999999</v>
      </c>
      <c r="AQ65">
        <v>0.20399999999999999</v>
      </c>
      <c r="AR65">
        <v>16.2</v>
      </c>
      <c r="AS65">
        <v>2.79</v>
      </c>
      <c r="AT65">
        <v>0</v>
      </c>
      <c r="AU65">
        <v>0.80400000000000005</v>
      </c>
      <c r="AV65">
        <v>0</v>
      </c>
      <c r="AW65">
        <v>0.80400000000000005</v>
      </c>
      <c r="AX65">
        <v>4.53</v>
      </c>
      <c r="AY65">
        <v>7.0439999999999996</v>
      </c>
      <c r="AZ65">
        <v>0</v>
      </c>
      <c r="BA65">
        <v>11.571</v>
      </c>
      <c r="BB65">
        <v>6.2160000000000002</v>
      </c>
      <c r="BC65">
        <v>0</v>
      </c>
      <c r="BD65">
        <v>0</v>
      </c>
      <c r="BE65">
        <v>6.2160000000000002</v>
      </c>
      <c r="BF65">
        <v>0</v>
      </c>
      <c r="BG65">
        <v>0</v>
      </c>
      <c r="BH65">
        <v>0</v>
      </c>
      <c r="BI65">
        <v>1.236</v>
      </c>
      <c r="BJ65">
        <v>1.236</v>
      </c>
      <c r="BK65">
        <v>0.81299999999999994</v>
      </c>
      <c r="BL65">
        <v>0.71099999999999997</v>
      </c>
      <c r="BM65">
        <v>1.02</v>
      </c>
      <c r="BN65">
        <v>0.83399999999999996</v>
      </c>
      <c r="BO65">
        <v>0.48899999999999999</v>
      </c>
      <c r="BP65">
        <v>1.077</v>
      </c>
      <c r="BQ65">
        <v>2.7959999999999998</v>
      </c>
      <c r="BR65">
        <v>3.5999999999999997E-2</v>
      </c>
      <c r="BS65">
        <v>0.06</v>
      </c>
      <c r="BT65">
        <v>5.7000000000000002E-2</v>
      </c>
      <c r="BU65">
        <v>1.4999999999999999E-2</v>
      </c>
      <c r="BV65">
        <v>8.9999999999999993E-3</v>
      </c>
      <c r="BW65">
        <v>3.5999999999999997E-2</v>
      </c>
      <c r="BX65">
        <v>2.1000000000000001E-2</v>
      </c>
      <c r="BY65">
        <v>3.3000000000000002E-2</v>
      </c>
      <c r="BZ65">
        <v>1.2E-2</v>
      </c>
      <c r="CA65">
        <v>5.0999999999999997E-2</v>
      </c>
      <c r="CB65">
        <v>5.3999999999999999E-2</v>
      </c>
      <c r="CC65">
        <v>4.2000000000000003E-2</v>
      </c>
      <c r="CD65">
        <v>0.40799999999999997</v>
      </c>
      <c r="CE65">
        <v>5.0999999999999997E-2</v>
      </c>
      <c r="CF65">
        <v>0.156</v>
      </c>
      <c r="CG65">
        <v>0.111</v>
      </c>
      <c r="CH65">
        <v>0.06</v>
      </c>
      <c r="CI65">
        <v>4.8000000000000001E-2</v>
      </c>
      <c r="CJ65">
        <v>4.4999999999999998E-2</v>
      </c>
      <c r="CK65">
        <v>0.47099999999999997</v>
      </c>
      <c r="CL65">
        <v>28.2</v>
      </c>
      <c r="CM65">
        <v>9.3000000000000007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3.0000000000000001E-3</v>
      </c>
      <c r="CT65">
        <v>0</v>
      </c>
      <c r="CU65">
        <v>9.2999999999999999E-2</v>
      </c>
      <c r="CV65">
        <v>0</v>
      </c>
      <c r="CW65">
        <v>1.2E-2</v>
      </c>
      <c r="CX65">
        <v>0</v>
      </c>
      <c r="CY65">
        <v>0</v>
      </c>
      <c r="CZ65">
        <v>0</v>
      </c>
      <c r="DA65">
        <v>0.11700000000000001</v>
      </c>
      <c r="DB65">
        <v>0</v>
      </c>
      <c r="DC65">
        <v>0</v>
      </c>
      <c r="DD65">
        <v>6.0000000000000001E-3</v>
      </c>
      <c r="DE65">
        <v>0</v>
      </c>
      <c r="DF65">
        <v>8.6999999999999994E-2</v>
      </c>
      <c r="DG65">
        <v>0</v>
      </c>
      <c r="DH65">
        <v>0</v>
      </c>
      <c r="DI65">
        <v>0</v>
      </c>
      <c r="DJ65">
        <v>9.2999999999999999E-2</v>
      </c>
      <c r="DK65">
        <v>0</v>
      </c>
      <c r="DL65">
        <v>0</v>
      </c>
      <c r="DM65">
        <v>0.16800000000000001</v>
      </c>
      <c r="DN65">
        <v>4.2000000000000003E-2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0.20699999999999999</v>
      </c>
      <c r="EA65">
        <v>0</v>
      </c>
      <c r="EB65">
        <v>0</v>
      </c>
      <c r="EC65">
        <v>0.41399999999999998</v>
      </c>
      <c r="ED65">
        <v>0.105</v>
      </c>
      <c r="EE65">
        <v>0</v>
      </c>
      <c r="EF65">
        <v>3.2970000000000002</v>
      </c>
      <c r="EG65">
        <v>1.63425</v>
      </c>
      <c r="EH65">
        <v>3.0000000000000001E-3</v>
      </c>
      <c r="EI65">
        <v>160.5</v>
      </c>
      <c r="EJ65">
        <v>0</v>
      </c>
      <c r="EK65">
        <v>0</v>
      </c>
      <c r="EL65">
        <v>0</v>
      </c>
      <c r="FA65" t="s">
        <v>241</v>
      </c>
      <c r="GA65" t="s">
        <v>241</v>
      </c>
      <c r="GE65" t="s">
        <v>242</v>
      </c>
      <c r="GF65" t="s">
        <v>242</v>
      </c>
      <c r="GG65" t="s">
        <v>240</v>
      </c>
      <c r="GH65" t="s">
        <v>244</v>
      </c>
      <c r="GI65" t="s">
        <v>242</v>
      </c>
      <c r="GJ65" t="s">
        <v>242</v>
      </c>
      <c r="GK65" t="s">
        <v>242</v>
      </c>
      <c r="GL65">
        <v>0</v>
      </c>
      <c r="GM65">
        <v>0</v>
      </c>
      <c r="GN65">
        <v>0</v>
      </c>
    </row>
    <row r="66" spans="1:214">
      <c r="A66">
        <v>4</v>
      </c>
      <c r="B66" t="s">
        <v>404</v>
      </c>
      <c r="D66" t="s">
        <v>241</v>
      </c>
      <c r="E66" t="s">
        <v>231</v>
      </c>
      <c r="F66">
        <v>90</v>
      </c>
      <c r="G66">
        <v>376.56</v>
      </c>
      <c r="H66">
        <v>122.748</v>
      </c>
      <c r="I66">
        <v>1.179</v>
      </c>
      <c r="J66">
        <v>0.52200000000000002</v>
      </c>
      <c r="K66">
        <v>19.611000000000001</v>
      </c>
      <c r="L66">
        <v>3.6389999999999998</v>
      </c>
      <c r="M66">
        <v>0.76800000000000002</v>
      </c>
      <c r="N66">
        <v>1.53</v>
      </c>
      <c r="O66">
        <v>0</v>
      </c>
      <c r="P66">
        <v>37.5</v>
      </c>
      <c r="Q66">
        <v>0</v>
      </c>
      <c r="R66">
        <v>0.222</v>
      </c>
      <c r="S66">
        <v>0</v>
      </c>
      <c r="T66">
        <v>0.60299999999999998</v>
      </c>
      <c r="U66">
        <v>0.59399999999999997</v>
      </c>
      <c r="V66">
        <v>8.1</v>
      </c>
      <c r="W66">
        <v>6.3E-2</v>
      </c>
      <c r="X66">
        <v>6.3E-2</v>
      </c>
      <c r="Y66">
        <v>0.54600000000000004</v>
      </c>
      <c r="Z66">
        <v>0.73799999999999999</v>
      </c>
      <c r="AA66">
        <v>0.27</v>
      </c>
      <c r="AB66">
        <v>0.153</v>
      </c>
      <c r="AC66">
        <v>2.88</v>
      </c>
      <c r="AD66">
        <v>28.8</v>
      </c>
      <c r="AE66">
        <v>0</v>
      </c>
      <c r="AF66">
        <v>46.094999999999999</v>
      </c>
      <c r="AG66">
        <v>3.3</v>
      </c>
      <c r="AH66">
        <v>332.1</v>
      </c>
      <c r="AI66">
        <v>29.7</v>
      </c>
      <c r="AJ66">
        <v>23.4</v>
      </c>
      <c r="AK66">
        <v>31.8</v>
      </c>
      <c r="AL66">
        <v>14.4</v>
      </c>
      <c r="AM66">
        <v>52.5</v>
      </c>
      <c r="AN66">
        <v>0.71399999999999997</v>
      </c>
      <c r="AO66">
        <v>0.315</v>
      </c>
      <c r="AP66">
        <v>0.14399999999999999</v>
      </c>
      <c r="AQ66">
        <v>0.20399999999999999</v>
      </c>
      <c r="AR66">
        <v>16.2</v>
      </c>
      <c r="AS66">
        <v>2.79</v>
      </c>
      <c r="AT66">
        <v>0</v>
      </c>
      <c r="AU66">
        <v>0.80400000000000005</v>
      </c>
      <c r="AV66">
        <v>0</v>
      </c>
      <c r="AW66">
        <v>0.80400000000000005</v>
      </c>
      <c r="AX66">
        <v>4.53</v>
      </c>
      <c r="AY66">
        <v>7.0439999999999996</v>
      </c>
      <c r="AZ66">
        <v>0</v>
      </c>
      <c r="BA66">
        <v>11.571</v>
      </c>
      <c r="BB66">
        <v>6.2160000000000002</v>
      </c>
      <c r="BC66">
        <v>0</v>
      </c>
      <c r="BD66">
        <v>0</v>
      </c>
      <c r="BE66">
        <v>6.2160000000000002</v>
      </c>
      <c r="BF66">
        <v>0</v>
      </c>
      <c r="BG66">
        <v>0</v>
      </c>
      <c r="BH66">
        <v>0</v>
      </c>
      <c r="BI66">
        <v>1.236</v>
      </c>
      <c r="BJ66">
        <v>1.236</v>
      </c>
      <c r="BK66">
        <v>0.81299999999999994</v>
      </c>
      <c r="BL66">
        <v>0.71099999999999997</v>
      </c>
      <c r="BM66">
        <v>1.02</v>
      </c>
      <c r="BN66">
        <v>0.83399999999999996</v>
      </c>
      <c r="BO66">
        <v>0.48899999999999999</v>
      </c>
      <c r="BP66">
        <v>1.077</v>
      </c>
      <c r="BQ66">
        <v>2.7959999999999998</v>
      </c>
      <c r="BR66">
        <v>3.5999999999999997E-2</v>
      </c>
      <c r="BS66">
        <v>0.06</v>
      </c>
      <c r="BT66">
        <v>5.7000000000000002E-2</v>
      </c>
      <c r="BU66">
        <v>1.4999999999999999E-2</v>
      </c>
      <c r="BV66">
        <v>8.9999999999999993E-3</v>
      </c>
      <c r="BW66">
        <v>3.5999999999999997E-2</v>
      </c>
      <c r="BX66">
        <v>2.1000000000000001E-2</v>
      </c>
      <c r="BY66">
        <v>3.3000000000000002E-2</v>
      </c>
      <c r="BZ66">
        <v>1.2E-2</v>
      </c>
      <c r="CA66">
        <v>5.0999999999999997E-2</v>
      </c>
      <c r="CB66">
        <v>5.3999999999999999E-2</v>
      </c>
      <c r="CC66">
        <v>4.2000000000000003E-2</v>
      </c>
      <c r="CD66">
        <v>0.40799999999999997</v>
      </c>
      <c r="CE66">
        <v>5.0999999999999997E-2</v>
      </c>
      <c r="CF66">
        <v>0.156</v>
      </c>
      <c r="CG66">
        <v>0.111</v>
      </c>
      <c r="CH66">
        <v>0.06</v>
      </c>
      <c r="CI66">
        <v>4.8000000000000001E-2</v>
      </c>
      <c r="CJ66">
        <v>4.4999999999999998E-2</v>
      </c>
      <c r="CK66">
        <v>0.47099999999999997</v>
      </c>
      <c r="CL66">
        <v>28.2</v>
      </c>
      <c r="CM66">
        <v>9.3000000000000007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3.0000000000000001E-3</v>
      </c>
      <c r="CT66">
        <v>0</v>
      </c>
      <c r="CU66">
        <v>9.2999999999999999E-2</v>
      </c>
      <c r="CV66">
        <v>0</v>
      </c>
      <c r="CW66">
        <v>1.2E-2</v>
      </c>
      <c r="CX66">
        <v>0</v>
      </c>
      <c r="CY66">
        <v>0</v>
      </c>
      <c r="CZ66">
        <v>0</v>
      </c>
      <c r="DA66">
        <v>0.11700000000000001</v>
      </c>
      <c r="DB66">
        <v>0</v>
      </c>
      <c r="DC66">
        <v>0</v>
      </c>
      <c r="DD66">
        <v>6.0000000000000001E-3</v>
      </c>
      <c r="DE66">
        <v>0</v>
      </c>
      <c r="DF66">
        <v>8.6999999999999994E-2</v>
      </c>
      <c r="DG66">
        <v>0</v>
      </c>
      <c r="DH66">
        <v>0</v>
      </c>
      <c r="DI66">
        <v>0</v>
      </c>
      <c r="DJ66">
        <v>9.2999999999999999E-2</v>
      </c>
      <c r="DK66">
        <v>0</v>
      </c>
      <c r="DL66">
        <v>0</v>
      </c>
      <c r="DM66">
        <v>0.16800000000000001</v>
      </c>
      <c r="DN66">
        <v>4.2000000000000003E-2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0.20699999999999999</v>
      </c>
      <c r="EA66">
        <v>0</v>
      </c>
      <c r="EB66">
        <v>0</v>
      </c>
      <c r="EC66">
        <v>0.41399999999999998</v>
      </c>
      <c r="ED66">
        <v>0.105</v>
      </c>
      <c r="EE66">
        <v>0</v>
      </c>
      <c r="EF66">
        <v>3.2970000000000002</v>
      </c>
      <c r="EG66">
        <v>1.63425</v>
      </c>
      <c r="EH66">
        <v>3.0000000000000001E-3</v>
      </c>
      <c r="EI66">
        <v>160.5</v>
      </c>
      <c r="EJ66">
        <v>0</v>
      </c>
      <c r="EK66">
        <v>0</v>
      </c>
      <c r="EL66">
        <v>0</v>
      </c>
      <c r="EM66" t="s">
        <v>242</v>
      </c>
      <c r="EN66" t="s">
        <v>242</v>
      </c>
      <c r="EO66" t="s">
        <v>242</v>
      </c>
      <c r="EP66" t="s">
        <v>242</v>
      </c>
      <c r="EQ66" t="s">
        <v>242</v>
      </c>
      <c r="ER66" t="s">
        <v>242</v>
      </c>
      <c r="ES66" t="s">
        <v>242</v>
      </c>
      <c r="ET66" t="s">
        <v>242</v>
      </c>
      <c r="EU66" t="s">
        <v>242</v>
      </c>
      <c r="EV66" t="s">
        <v>242</v>
      </c>
      <c r="EW66" t="s">
        <v>242</v>
      </c>
      <c r="EX66" t="s">
        <v>242</v>
      </c>
      <c r="EY66" t="s">
        <v>242</v>
      </c>
      <c r="EZ66" t="s">
        <v>242</v>
      </c>
      <c r="FA66" t="s">
        <v>241</v>
      </c>
      <c r="FB66" t="s">
        <v>242</v>
      </c>
      <c r="FC66" t="s">
        <v>242</v>
      </c>
      <c r="FD66" t="s">
        <v>242</v>
      </c>
      <c r="FE66" t="s">
        <v>242</v>
      </c>
      <c r="FF66" t="s">
        <v>242</v>
      </c>
      <c r="FG66" t="s">
        <v>242</v>
      </c>
      <c r="FH66" t="s">
        <v>242</v>
      </c>
      <c r="FI66" t="s">
        <v>242</v>
      </c>
      <c r="FJ66" t="s">
        <v>242</v>
      </c>
      <c r="FK66" t="s">
        <v>242</v>
      </c>
      <c r="FL66" t="s">
        <v>242</v>
      </c>
      <c r="FM66" t="s">
        <v>242</v>
      </c>
      <c r="FN66" t="s">
        <v>242</v>
      </c>
      <c r="FO66" t="s">
        <v>242</v>
      </c>
      <c r="FP66" t="s">
        <v>242</v>
      </c>
      <c r="FQ66" t="s">
        <v>242</v>
      </c>
      <c r="FR66" t="s">
        <v>242</v>
      </c>
      <c r="FS66" t="s">
        <v>242</v>
      </c>
      <c r="FT66" t="s">
        <v>242</v>
      </c>
      <c r="FU66" t="s">
        <v>242</v>
      </c>
      <c r="FV66" t="s">
        <v>242</v>
      </c>
      <c r="FW66" t="s">
        <v>242</v>
      </c>
      <c r="FX66" t="s">
        <v>242</v>
      </c>
      <c r="FY66" t="s">
        <v>242</v>
      </c>
      <c r="FZ66" t="s">
        <v>242</v>
      </c>
      <c r="GA66" t="s">
        <v>241</v>
      </c>
      <c r="GB66" t="s">
        <v>242</v>
      </c>
      <c r="GC66" t="s">
        <v>242</v>
      </c>
      <c r="GD66" t="s">
        <v>242</v>
      </c>
      <c r="GE66" t="s">
        <v>242</v>
      </c>
      <c r="GF66" t="s">
        <v>242</v>
      </c>
      <c r="GG66" t="s">
        <v>240</v>
      </c>
      <c r="GH66" t="s">
        <v>244</v>
      </c>
      <c r="GI66" t="s">
        <v>242</v>
      </c>
      <c r="GJ66" t="s">
        <v>242</v>
      </c>
      <c r="GK66" t="s">
        <v>242</v>
      </c>
      <c r="GL66">
        <v>0</v>
      </c>
      <c r="GM66">
        <v>0</v>
      </c>
      <c r="GN66">
        <v>0</v>
      </c>
      <c r="GR66" t="s">
        <v>242</v>
      </c>
      <c r="GS66" t="s">
        <v>242</v>
      </c>
      <c r="GT66" t="s">
        <v>242</v>
      </c>
      <c r="GU66" t="s">
        <v>242</v>
      </c>
      <c r="GV66" t="s">
        <v>242</v>
      </c>
      <c r="GW66" t="s">
        <v>242</v>
      </c>
      <c r="GX66" t="s">
        <v>242</v>
      </c>
      <c r="GY66" t="s">
        <v>242</v>
      </c>
      <c r="GZ66" t="s">
        <v>242</v>
      </c>
      <c r="HA66" t="s">
        <v>242</v>
      </c>
      <c r="HB66" t="s">
        <v>242</v>
      </c>
      <c r="HC66" t="s">
        <v>242</v>
      </c>
      <c r="HD66" t="s">
        <v>242</v>
      </c>
      <c r="HE66" t="s">
        <v>242</v>
      </c>
      <c r="HF66" t="s">
        <v>242</v>
      </c>
    </row>
    <row r="67" spans="1:214">
      <c r="A67">
        <v>2</v>
      </c>
      <c r="B67" t="s">
        <v>236</v>
      </c>
    </row>
    <row r="68" spans="1:214">
      <c r="A68">
        <v>3</v>
      </c>
      <c r="B68" t="s">
        <v>263</v>
      </c>
      <c r="F68">
        <v>71.13</v>
      </c>
      <c r="G68">
        <v>297.60791999999998</v>
      </c>
      <c r="H68">
        <v>65.621200000000002</v>
      </c>
      <c r="I68">
        <v>1.9754</v>
      </c>
      <c r="J68">
        <v>5.3724999999999996</v>
      </c>
      <c r="K68">
        <v>3.4449000000000001</v>
      </c>
      <c r="L68">
        <v>0.82718999999999998</v>
      </c>
      <c r="M68">
        <v>0.58009999999999995</v>
      </c>
      <c r="N68">
        <v>0.19950000000000001</v>
      </c>
      <c r="O68">
        <v>0</v>
      </c>
      <c r="P68">
        <v>37.700000000000003</v>
      </c>
      <c r="Q68">
        <v>4.4000000000000004</v>
      </c>
      <c r="R68">
        <v>0.21959999999999999</v>
      </c>
      <c r="S68">
        <v>7.0000000000000001E-3</v>
      </c>
      <c r="T68">
        <v>0.317</v>
      </c>
      <c r="U68">
        <v>0.317</v>
      </c>
      <c r="V68">
        <v>5.0999999999999996</v>
      </c>
      <c r="W68">
        <v>5.3499999999999999E-2</v>
      </c>
      <c r="X68">
        <v>6.7900000000000002E-2</v>
      </c>
      <c r="Y68">
        <v>0.33650000000000002</v>
      </c>
      <c r="Z68">
        <v>0.61229999999999996</v>
      </c>
      <c r="AA68">
        <v>9.0999999999999998E-2</v>
      </c>
      <c r="AB68">
        <v>8.4000000000000005E-2</v>
      </c>
      <c r="AC68">
        <v>1.37</v>
      </c>
      <c r="AD68">
        <v>29.8</v>
      </c>
      <c r="AE68">
        <v>0</v>
      </c>
      <c r="AF68">
        <v>10.826000000000001</v>
      </c>
      <c r="AG68">
        <v>11.96</v>
      </c>
      <c r="AH68">
        <v>187.2</v>
      </c>
      <c r="AI68">
        <v>28.3</v>
      </c>
      <c r="AJ68">
        <v>16.3</v>
      </c>
      <c r="AK68">
        <v>45.6</v>
      </c>
      <c r="AL68">
        <v>19.3</v>
      </c>
      <c r="AM68">
        <v>46.86</v>
      </c>
      <c r="AN68">
        <v>1.46</v>
      </c>
      <c r="AO68">
        <v>0.193</v>
      </c>
      <c r="AP68">
        <v>5.9900000000000002E-2</v>
      </c>
      <c r="AQ68">
        <v>0.1245</v>
      </c>
      <c r="AR68">
        <v>14.3</v>
      </c>
      <c r="AS68">
        <v>1.9</v>
      </c>
      <c r="AT68">
        <v>6.0000000000000001E-3</v>
      </c>
      <c r="AU68">
        <v>0</v>
      </c>
      <c r="AV68">
        <v>6.0000000000000001E-3</v>
      </c>
      <c r="AW68">
        <v>1.2E-2</v>
      </c>
      <c r="AX68">
        <v>0.441</v>
      </c>
      <c r="AY68">
        <v>0.48449999999999999</v>
      </c>
      <c r="AZ68">
        <v>0</v>
      </c>
      <c r="BA68">
        <v>0.92549999999999999</v>
      </c>
      <c r="BB68">
        <v>0.40849999999999997</v>
      </c>
      <c r="BC68">
        <v>0</v>
      </c>
      <c r="BD68">
        <v>0.115</v>
      </c>
      <c r="BE68">
        <v>0.52449999999999997</v>
      </c>
      <c r="BF68">
        <v>0</v>
      </c>
      <c r="BG68">
        <v>0</v>
      </c>
      <c r="BH68">
        <v>0</v>
      </c>
      <c r="BI68">
        <v>1.9139999999999999</v>
      </c>
      <c r="BJ68">
        <v>1.9139999999999999</v>
      </c>
      <c r="BK68">
        <v>7.8E-2</v>
      </c>
      <c r="BL68">
        <v>0.17299999999999999</v>
      </c>
      <c r="BM68">
        <v>0.27310000000000001</v>
      </c>
      <c r="BN68">
        <v>0.28410000000000002</v>
      </c>
      <c r="BO68">
        <v>5.8000000000000003E-2</v>
      </c>
      <c r="BP68">
        <v>0.22409000000000001</v>
      </c>
      <c r="BQ68">
        <v>0.63509000000000004</v>
      </c>
      <c r="BR68">
        <v>6.6600000000000006E-2</v>
      </c>
      <c r="BS68">
        <v>0.1016</v>
      </c>
      <c r="BT68">
        <v>0.1032</v>
      </c>
      <c r="BU68">
        <v>2.5600000000000001E-2</v>
      </c>
      <c r="BV68">
        <v>1.6799999999999999E-2</v>
      </c>
      <c r="BW68">
        <v>6.4299999999999996E-2</v>
      </c>
      <c r="BX68">
        <v>4.7199999999999999E-2</v>
      </c>
      <c r="BY68">
        <v>6.0199999999999997E-2</v>
      </c>
      <c r="BZ68">
        <v>1.8700000000000001E-2</v>
      </c>
      <c r="CA68">
        <v>8.1199999999999994E-2</v>
      </c>
      <c r="CB68">
        <v>9.4100000000000003E-2</v>
      </c>
      <c r="CC68">
        <v>3.9699999999999999E-2</v>
      </c>
      <c r="CD68">
        <v>0.70760000000000001</v>
      </c>
      <c r="CE68">
        <v>0.10929999999999999</v>
      </c>
      <c r="CF68">
        <v>0.1971</v>
      </c>
      <c r="CG68">
        <v>0.2792</v>
      </c>
      <c r="CH68">
        <v>0.1235</v>
      </c>
      <c r="CI68">
        <v>0.1027</v>
      </c>
      <c r="CJ68">
        <v>7.6899999999999996E-2</v>
      </c>
      <c r="CK68">
        <v>0.88849999999999996</v>
      </c>
      <c r="CL68">
        <v>17.559999999999999</v>
      </c>
      <c r="CM68">
        <v>6.08</v>
      </c>
      <c r="CN68">
        <v>1.9E-2</v>
      </c>
      <c r="CO68">
        <v>1.2E-2</v>
      </c>
      <c r="CP68">
        <v>7.0000000000000001E-3</v>
      </c>
      <c r="CQ68">
        <v>1.4999999999999999E-2</v>
      </c>
      <c r="CR68">
        <v>2.18E-2</v>
      </c>
      <c r="CS68">
        <v>0.2944</v>
      </c>
      <c r="CT68">
        <v>7.1999999999999998E-3</v>
      </c>
      <c r="CU68">
        <v>0.27210000000000001</v>
      </c>
      <c r="CV68">
        <v>7.1000000000000004E-3</v>
      </c>
      <c r="CW68">
        <v>8.8599999999999998E-2</v>
      </c>
      <c r="CX68">
        <v>3.0000000000000001E-3</v>
      </c>
      <c r="CY68">
        <v>0</v>
      </c>
      <c r="CZ68">
        <v>0</v>
      </c>
      <c r="DA68">
        <v>0.75219999999999998</v>
      </c>
      <c r="DB68">
        <v>1.09E-2</v>
      </c>
      <c r="DC68">
        <v>4.0000000000000001E-3</v>
      </c>
      <c r="DD68">
        <v>4.19E-2</v>
      </c>
      <c r="DE68">
        <v>5.0000000000000001E-3</v>
      </c>
      <c r="DF68">
        <v>0.25669999999999998</v>
      </c>
      <c r="DG68">
        <v>1.2999999999999999E-3</v>
      </c>
      <c r="DH68">
        <v>0</v>
      </c>
      <c r="DI68">
        <v>0</v>
      </c>
      <c r="DJ68">
        <v>0.31979999999999997</v>
      </c>
      <c r="DK68">
        <v>0</v>
      </c>
      <c r="DL68">
        <v>0</v>
      </c>
      <c r="DM68">
        <v>6.5500000000000003E-2</v>
      </c>
      <c r="DN68">
        <v>8.4000000000000005E-2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2.9999999999999997E-4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0.14879999999999999</v>
      </c>
      <c r="EA68">
        <v>3.1E-2</v>
      </c>
      <c r="EB68">
        <v>2.1999999999999999E-2</v>
      </c>
      <c r="EC68">
        <v>1.1678999999999999</v>
      </c>
      <c r="ED68">
        <v>0.15809999999999999</v>
      </c>
      <c r="EE68">
        <v>1.7</v>
      </c>
      <c r="EF68">
        <v>1.2212000000000001</v>
      </c>
      <c r="EG68">
        <v>0.28708</v>
      </c>
      <c r="EH68">
        <v>1.0286999999999999</v>
      </c>
      <c r="EI68">
        <v>115.04</v>
      </c>
      <c r="EJ68">
        <v>0</v>
      </c>
      <c r="EK68">
        <v>0</v>
      </c>
      <c r="EL68">
        <v>0</v>
      </c>
      <c r="ES68" t="s">
        <v>241</v>
      </c>
      <c r="EU68" t="s">
        <v>241</v>
      </c>
      <c r="FA68" t="s">
        <v>242</v>
      </c>
      <c r="GA68" t="s">
        <v>242</v>
      </c>
      <c r="GE68" t="s">
        <v>242</v>
      </c>
      <c r="GF68" t="s">
        <v>242</v>
      </c>
      <c r="GG68" t="s">
        <v>345</v>
      </c>
      <c r="GI68" t="s">
        <v>242</v>
      </c>
      <c r="GJ68" t="s">
        <v>242</v>
      </c>
      <c r="GK68" t="s">
        <v>242</v>
      </c>
      <c r="GL68">
        <v>0</v>
      </c>
      <c r="GM68">
        <v>0</v>
      </c>
      <c r="GN68">
        <v>0</v>
      </c>
    </row>
    <row r="69" spans="1:214">
      <c r="A69">
        <v>4</v>
      </c>
      <c r="B69" t="s">
        <v>394</v>
      </c>
      <c r="D69" t="s">
        <v>241</v>
      </c>
      <c r="E69" t="s">
        <v>231</v>
      </c>
      <c r="F69">
        <v>71.13</v>
      </c>
      <c r="G69">
        <v>297.60791999999998</v>
      </c>
      <c r="H69">
        <v>65.621200000000002</v>
      </c>
      <c r="I69">
        <v>1.9754</v>
      </c>
      <c r="J69">
        <v>5.3724999999999996</v>
      </c>
      <c r="K69">
        <v>3.4449000000000001</v>
      </c>
      <c r="L69">
        <v>0.82718999999999998</v>
      </c>
      <c r="M69">
        <v>0.58009999999999995</v>
      </c>
      <c r="N69">
        <v>0.19950000000000001</v>
      </c>
      <c r="O69">
        <v>0</v>
      </c>
      <c r="P69">
        <v>37.700000000000003</v>
      </c>
      <c r="Q69">
        <v>4.4000000000000004</v>
      </c>
      <c r="R69">
        <v>0.21959999999999999</v>
      </c>
      <c r="S69">
        <v>7.0000000000000001E-3</v>
      </c>
      <c r="T69">
        <v>0.317</v>
      </c>
      <c r="U69">
        <v>0.317</v>
      </c>
      <c r="V69">
        <v>5.0999999999999996</v>
      </c>
      <c r="W69">
        <v>5.3499999999999999E-2</v>
      </c>
      <c r="X69">
        <v>6.7900000000000002E-2</v>
      </c>
      <c r="Y69">
        <v>0.33650000000000002</v>
      </c>
      <c r="Z69">
        <v>0.61229999999999996</v>
      </c>
      <c r="AA69">
        <v>9.0999999999999998E-2</v>
      </c>
      <c r="AB69">
        <v>8.4000000000000005E-2</v>
      </c>
      <c r="AC69">
        <v>1.37</v>
      </c>
      <c r="AD69">
        <v>29.8</v>
      </c>
      <c r="AE69">
        <v>0</v>
      </c>
      <c r="AF69">
        <v>10.826000000000001</v>
      </c>
      <c r="AG69">
        <v>11.96</v>
      </c>
      <c r="AH69">
        <v>187.2</v>
      </c>
      <c r="AI69">
        <v>28.3</v>
      </c>
      <c r="AJ69">
        <v>16.3</v>
      </c>
      <c r="AK69">
        <v>45.6</v>
      </c>
      <c r="AL69">
        <v>19.3</v>
      </c>
      <c r="AM69">
        <v>46.86</v>
      </c>
      <c r="AN69">
        <v>1.46</v>
      </c>
      <c r="AO69">
        <v>0.193</v>
      </c>
      <c r="AP69">
        <v>5.9900000000000002E-2</v>
      </c>
      <c r="AQ69">
        <v>0.1245</v>
      </c>
      <c r="AR69">
        <v>14.3</v>
      </c>
      <c r="AS69">
        <v>1.9</v>
      </c>
      <c r="AT69">
        <v>6.0000000000000001E-3</v>
      </c>
      <c r="AU69">
        <v>0</v>
      </c>
      <c r="AV69">
        <v>6.0000000000000001E-3</v>
      </c>
      <c r="AW69">
        <v>1.2E-2</v>
      </c>
      <c r="AX69">
        <v>0.441</v>
      </c>
      <c r="AY69">
        <v>0.48449999999999999</v>
      </c>
      <c r="AZ69">
        <v>0</v>
      </c>
      <c r="BA69">
        <v>0.92549999999999999</v>
      </c>
      <c r="BB69">
        <v>0.40849999999999997</v>
      </c>
      <c r="BC69">
        <v>0</v>
      </c>
      <c r="BD69">
        <v>0.115</v>
      </c>
      <c r="BE69">
        <v>0.52449999999999997</v>
      </c>
      <c r="BF69">
        <v>0</v>
      </c>
      <c r="BG69">
        <v>0</v>
      </c>
      <c r="BH69">
        <v>0</v>
      </c>
      <c r="BI69">
        <v>1.9139999999999999</v>
      </c>
      <c r="BJ69">
        <v>1.9139999999999999</v>
      </c>
      <c r="BK69">
        <v>7.8E-2</v>
      </c>
      <c r="BL69">
        <v>0.17299999999999999</v>
      </c>
      <c r="BM69">
        <v>0.27310000000000001</v>
      </c>
      <c r="BN69">
        <v>0.28410000000000002</v>
      </c>
      <c r="BO69">
        <v>5.8000000000000003E-2</v>
      </c>
      <c r="BP69">
        <v>0.22409000000000001</v>
      </c>
      <c r="BQ69">
        <v>0.63509000000000004</v>
      </c>
      <c r="BR69">
        <v>6.6600000000000006E-2</v>
      </c>
      <c r="BS69">
        <v>0.1016</v>
      </c>
      <c r="BT69">
        <v>0.1032</v>
      </c>
      <c r="BU69">
        <v>2.5600000000000001E-2</v>
      </c>
      <c r="BV69">
        <v>1.6799999999999999E-2</v>
      </c>
      <c r="BW69">
        <v>6.4299999999999996E-2</v>
      </c>
      <c r="BX69">
        <v>4.7199999999999999E-2</v>
      </c>
      <c r="BY69">
        <v>6.0199999999999997E-2</v>
      </c>
      <c r="BZ69">
        <v>1.8700000000000001E-2</v>
      </c>
      <c r="CA69">
        <v>8.1199999999999994E-2</v>
      </c>
      <c r="CB69">
        <v>9.4100000000000003E-2</v>
      </c>
      <c r="CC69">
        <v>3.9699999999999999E-2</v>
      </c>
      <c r="CD69">
        <v>0.70760000000000001</v>
      </c>
      <c r="CE69">
        <v>0.10929999999999999</v>
      </c>
      <c r="CF69">
        <v>0.1971</v>
      </c>
      <c r="CG69">
        <v>0.2792</v>
      </c>
      <c r="CH69">
        <v>0.1235</v>
      </c>
      <c r="CI69">
        <v>0.1027</v>
      </c>
      <c r="CJ69">
        <v>7.6899999999999996E-2</v>
      </c>
      <c r="CK69">
        <v>0.88849999999999996</v>
      </c>
      <c r="CL69">
        <v>17.559999999999999</v>
      </c>
      <c r="CM69">
        <v>6.08</v>
      </c>
      <c r="CN69">
        <v>1.9E-2</v>
      </c>
      <c r="CO69">
        <v>1.2E-2</v>
      </c>
      <c r="CP69">
        <v>7.0000000000000001E-3</v>
      </c>
      <c r="CQ69">
        <v>1.4999999999999999E-2</v>
      </c>
      <c r="CR69">
        <v>2.18E-2</v>
      </c>
      <c r="CS69">
        <v>0.2944</v>
      </c>
      <c r="CT69">
        <v>7.1999999999999998E-3</v>
      </c>
      <c r="CU69">
        <v>0.27210000000000001</v>
      </c>
      <c r="CV69">
        <v>7.1000000000000004E-3</v>
      </c>
      <c r="CW69">
        <v>8.8599999999999998E-2</v>
      </c>
      <c r="CX69">
        <v>3.0000000000000001E-3</v>
      </c>
      <c r="CY69">
        <v>0</v>
      </c>
      <c r="CZ69">
        <v>0</v>
      </c>
      <c r="DA69">
        <v>0.75219999999999998</v>
      </c>
      <c r="DB69">
        <v>1.09E-2</v>
      </c>
      <c r="DC69">
        <v>4.0000000000000001E-3</v>
      </c>
      <c r="DD69">
        <v>4.19E-2</v>
      </c>
      <c r="DE69">
        <v>5.0000000000000001E-3</v>
      </c>
      <c r="DF69">
        <v>0.25669999999999998</v>
      </c>
      <c r="DG69">
        <v>1.2999999999999999E-3</v>
      </c>
      <c r="DH69">
        <v>0</v>
      </c>
      <c r="DI69">
        <v>0</v>
      </c>
      <c r="DJ69">
        <v>0.31979999999999997</v>
      </c>
      <c r="DK69">
        <v>0</v>
      </c>
      <c r="DL69">
        <v>0</v>
      </c>
      <c r="DM69">
        <v>6.5500000000000003E-2</v>
      </c>
      <c r="DN69">
        <v>8.4000000000000005E-2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2.9999999999999997E-4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0.14879999999999999</v>
      </c>
      <c r="EA69">
        <v>3.1E-2</v>
      </c>
      <c r="EB69">
        <v>2.1999999999999999E-2</v>
      </c>
      <c r="EC69">
        <v>1.1678999999999999</v>
      </c>
      <c r="ED69">
        <v>0.15809999999999999</v>
      </c>
      <c r="EE69">
        <v>1.7</v>
      </c>
      <c r="EF69">
        <v>1.2212000000000001</v>
      </c>
      <c r="EG69">
        <v>0.28708</v>
      </c>
      <c r="EH69">
        <v>1.0286999999999999</v>
      </c>
      <c r="EI69">
        <v>115.04</v>
      </c>
      <c r="EJ69">
        <v>0</v>
      </c>
      <c r="EK69">
        <v>0</v>
      </c>
      <c r="EL69">
        <v>0</v>
      </c>
      <c r="EM69" t="s">
        <v>242</v>
      </c>
      <c r="EN69" t="s">
        <v>242</v>
      </c>
      <c r="EO69" t="s">
        <v>242</v>
      </c>
      <c r="EP69" t="s">
        <v>242</v>
      </c>
      <c r="EQ69" t="s">
        <v>242</v>
      </c>
      <c r="ER69" t="s">
        <v>242</v>
      </c>
      <c r="ES69" t="s">
        <v>241</v>
      </c>
      <c r="ET69" t="s">
        <v>242</v>
      </c>
      <c r="EU69" t="s">
        <v>241</v>
      </c>
      <c r="EV69" t="s">
        <v>242</v>
      </c>
      <c r="EW69" t="s">
        <v>242</v>
      </c>
      <c r="EX69" t="s">
        <v>242</v>
      </c>
      <c r="EY69" t="s">
        <v>242</v>
      </c>
      <c r="EZ69" t="s">
        <v>242</v>
      </c>
      <c r="FA69" t="s">
        <v>242</v>
      </c>
      <c r="FB69" t="s">
        <v>242</v>
      </c>
      <c r="FC69" t="s">
        <v>242</v>
      </c>
      <c r="FD69" t="s">
        <v>242</v>
      </c>
      <c r="FE69" t="s">
        <v>242</v>
      </c>
      <c r="FF69" t="s">
        <v>242</v>
      </c>
      <c r="FG69" t="s">
        <v>242</v>
      </c>
      <c r="FH69" t="s">
        <v>242</v>
      </c>
      <c r="FI69" t="s">
        <v>242</v>
      </c>
      <c r="FJ69" t="s">
        <v>242</v>
      </c>
      <c r="FK69" t="s">
        <v>242</v>
      </c>
      <c r="FL69" t="s">
        <v>242</v>
      </c>
      <c r="FM69" t="s">
        <v>242</v>
      </c>
      <c r="FN69" t="s">
        <v>242</v>
      </c>
      <c r="FO69" t="s">
        <v>242</v>
      </c>
      <c r="FP69" t="s">
        <v>242</v>
      </c>
      <c r="FQ69" t="s">
        <v>242</v>
      </c>
      <c r="FR69" t="s">
        <v>242</v>
      </c>
      <c r="FS69" t="s">
        <v>242</v>
      </c>
      <c r="FT69" t="s">
        <v>242</v>
      </c>
      <c r="FU69" t="s">
        <v>242</v>
      </c>
      <c r="FV69" t="s">
        <v>242</v>
      </c>
      <c r="FW69" t="s">
        <v>242</v>
      </c>
      <c r="FX69" t="s">
        <v>242</v>
      </c>
      <c r="FY69" t="s">
        <v>242</v>
      </c>
      <c r="FZ69" t="s">
        <v>242</v>
      </c>
      <c r="GA69" t="s">
        <v>242</v>
      </c>
      <c r="GB69" t="s">
        <v>242</v>
      </c>
      <c r="GC69" t="s">
        <v>242</v>
      </c>
      <c r="GD69" t="s">
        <v>242</v>
      </c>
      <c r="GE69" t="s">
        <v>242</v>
      </c>
      <c r="GF69" t="s">
        <v>242</v>
      </c>
      <c r="GG69" t="s">
        <v>345</v>
      </c>
      <c r="GI69" t="s">
        <v>242</v>
      </c>
      <c r="GJ69" t="s">
        <v>242</v>
      </c>
      <c r="GK69" t="s">
        <v>242</v>
      </c>
      <c r="GL69">
        <v>0</v>
      </c>
      <c r="GM69">
        <v>0</v>
      </c>
      <c r="GN69">
        <v>0</v>
      </c>
      <c r="GR69" t="s">
        <v>242</v>
      </c>
      <c r="GS69" t="s">
        <v>242</v>
      </c>
      <c r="GT69" t="s">
        <v>242</v>
      </c>
      <c r="GU69" t="s">
        <v>242</v>
      </c>
      <c r="GV69" t="s">
        <v>242</v>
      </c>
      <c r="GW69" t="s">
        <v>242</v>
      </c>
      <c r="GX69" t="s">
        <v>242</v>
      </c>
      <c r="GY69" t="s">
        <v>242</v>
      </c>
      <c r="GZ69" t="s">
        <v>242</v>
      </c>
      <c r="HA69" t="s">
        <v>242</v>
      </c>
      <c r="HB69" t="s">
        <v>242</v>
      </c>
      <c r="HC69" t="s">
        <v>242</v>
      </c>
      <c r="HD69" t="s">
        <v>242</v>
      </c>
      <c r="HE69" t="s">
        <v>242</v>
      </c>
      <c r="HF69" t="s">
        <v>242</v>
      </c>
    </row>
    <row r="70" spans="1:214">
      <c r="A70">
        <v>3</v>
      </c>
      <c r="B70" t="s">
        <v>236</v>
      </c>
      <c r="F70">
        <v>271.49</v>
      </c>
      <c r="G70">
        <v>1135.91416</v>
      </c>
      <c r="H70">
        <v>54.28425</v>
      </c>
      <c r="I70">
        <v>16.71725</v>
      </c>
      <c r="J70">
        <v>6.8364500000000001</v>
      </c>
      <c r="K70">
        <v>34.4206</v>
      </c>
      <c r="L70">
        <v>2.6318999999999999</v>
      </c>
      <c r="M70">
        <v>0.57469999999999999</v>
      </c>
      <c r="N70">
        <v>0.16575000000000001</v>
      </c>
      <c r="O70">
        <v>0</v>
      </c>
      <c r="P70">
        <v>254.25</v>
      </c>
      <c r="Q70">
        <v>6.3</v>
      </c>
      <c r="R70">
        <v>1.3185</v>
      </c>
      <c r="S70">
        <v>3.0000000000000001E-3</v>
      </c>
      <c r="T70">
        <v>0.55000000000000004</v>
      </c>
      <c r="U70">
        <v>0.502</v>
      </c>
      <c r="V70">
        <v>53.005000000000003</v>
      </c>
      <c r="W70">
        <v>9.0950000000000003E-2</v>
      </c>
      <c r="X70">
        <v>5.7250000000000002E-2</v>
      </c>
      <c r="Y70">
        <v>0.78215000000000001</v>
      </c>
      <c r="Z70">
        <v>1.2813000000000001</v>
      </c>
      <c r="AA70">
        <v>0.32145000000000001</v>
      </c>
      <c r="AB70">
        <v>0.11385000000000001</v>
      </c>
      <c r="AC70">
        <v>2.3995000000000002</v>
      </c>
      <c r="AD70">
        <v>22.234999999999999</v>
      </c>
      <c r="AE70">
        <v>0</v>
      </c>
      <c r="AF70">
        <v>24.321149999999999</v>
      </c>
      <c r="AG70">
        <v>13.845000000000001</v>
      </c>
      <c r="AH70">
        <v>189.11500000000001</v>
      </c>
      <c r="AI70">
        <v>18.184999999999999</v>
      </c>
      <c r="AJ70">
        <v>18.045000000000002</v>
      </c>
      <c r="AK70">
        <v>53.32</v>
      </c>
      <c r="AL70">
        <v>39</v>
      </c>
      <c r="AM70">
        <v>25.11</v>
      </c>
      <c r="AN70">
        <v>1.0154000000000001</v>
      </c>
      <c r="AO70">
        <v>0.43419999999999997</v>
      </c>
      <c r="AP70">
        <v>0.10349999999999999</v>
      </c>
      <c r="AQ70">
        <v>0.24565000000000001</v>
      </c>
      <c r="AR70">
        <v>21.95</v>
      </c>
      <c r="AS70">
        <v>3.1185</v>
      </c>
      <c r="AT70">
        <v>2.4E-2</v>
      </c>
      <c r="AU70">
        <v>0</v>
      </c>
      <c r="AV70">
        <v>6.0000000000000001E-3</v>
      </c>
      <c r="AW70">
        <v>2.4E-2</v>
      </c>
      <c r="AX70">
        <v>0.68859999999999999</v>
      </c>
      <c r="AY70">
        <v>0.60460000000000003</v>
      </c>
      <c r="AZ70">
        <v>0</v>
      </c>
      <c r="BA70">
        <v>1.2931999999999999</v>
      </c>
      <c r="BB70">
        <v>1.0934999999999999</v>
      </c>
      <c r="BC70">
        <v>0</v>
      </c>
      <c r="BD70">
        <v>0</v>
      </c>
      <c r="BE70">
        <v>1.0934999999999999</v>
      </c>
      <c r="BF70">
        <v>0.11700000000000001</v>
      </c>
      <c r="BG70">
        <v>0</v>
      </c>
      <c r="BH70">
        <v>0</v>
      </c>
      <c r="BI70">
        <v>7.8433000000000002</v>
      </c>
      <c r="BJ70">
        <v>7.8433000000000002</v>
      </c>
      <c r="BK70">
        <v>0.45050000000000001</v>
      </c>
      <c r="BL70">
        <v>0.81</v>
      </c>
      <c r="BM70">
        <v>0.51129999999999998</v>
      </c>
      <c r="BN70">
        <v>0.98150000000000004</v>
      </c>
      <c r="BO70">
        <v>0.1047</v>
      </c>
      <c r="BP70">
        <v>0.72299999999999998</v>
      </c>
      <c r="BQ70">
        <v>2.1349999999999998</v>
      </c>
      <c r="BR70">
        <v>0.1181</v>
      </c>
      <c r="BS70">
        <v>0.189</v>
      </c>
      <c r="BT70">
        <v>0.11855</v>
      </c>
      <c r="BU70">
        <v>4.9599999999999998E-2</v>
      </c>
      <c r="BV70">
        <v>4.6449999999999998E-2</v>
      </c>
      <c r="BW70">
        <v>0.12365</v>
      </c>
      <c r="BX70">
        <v>6.9349999999999995E-2</v>
      </c>
      <c r="BY70">
        <v>9.6949999999999995E-2</v>
      </c>
      <c r="BZ70">
        <v>3.1600000000000003E-2</v>
      </c>
      <c r="CA70">
        <v>0.13525000000000001</v>
      </c>
      <c r="CB70">
        <v>0.17574999999999999</v>
      </c>
      <c r="CC70">
        <v>5.4899999999999997E-2</v>
      </c>
      <c r="CD70">
        <v>1.2090000000000001</v>
      </c>
      <c r="CE70">
        <v>0.11325</v>
      </c>
      <c r="CF70">
        <v>0.23365</v>
      </c>
      <c r="CG70">
        <v>0.67279999999999995</v>
      </c>
      <c r="CH70">
        <v>0.1074</v>
      </c>
      <c r="CI70">
        <v>0.21345</v>
      </c>
      <c r="CJ70">
        <v>0.13925000000000001</v>
      </c>
      <c r="CK70">
        <v>1.4748000000000001</v>
      </c>
      <c r="CL70">
        <v>39.450000000000003</v>
      </c>
      <c r="CM70">
        <v>12.95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7.1199999999999999E-2</v>
      </c>
      <c r="CV70">
        <v>0</v>
      </c>
      <c r="CW70">
        <v>1.4149999999999999E-2</v>
      </c>
      <c r="CX70">
        <v>2E-3</v>
      </c>
      <c r="CY70">
        <v>0</v>
      </c>
      <c r="CZ70">
        <v>0</v>
      </c>
      <c r="DA70">
        <v>8.7349999999999997E-2</v>
      </c>
      <c r="DB70">
        <v>0</v>
      </c>
      <c r="DC70">
        <v>0</v>
      </c>
      <c r="DD70">
        <v>1.15E-3</v>
      </c>
      <c r="DE70">
        <v>0</v>
      </c>
      <c r="DF70">
        <v>5.9150000000000001E-2</v>
      </c>
      <c r="DG70">
        <v>1E-3</v>
      </c>
      <c r="DH70">
        <v>0</v>
      </c>
      <c r="DI70">
        <v>0</v>
      </c>
      <c r="DJ70">
        <v>6.13E-2</v>
      </c>
      <c r="DK70">
        <v>0</v>
      </c>
      <c r="DL70">
        <v>0</v>
      </c>
      <c r="DM70">
        <v>0.1608</v>
      </c>
      <c r="DN70">
        <v>4.0899999999999999E-2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0.19670000000000001</v>
      </c>
      <c r="EA70">
        <v>0</v>
      </c>
      <c r="EB70">
        <v>0</v>
      </c>
      <c r="EC70">
        <v>0.34534999999999999</v>
      </c>
      <c r="ED70">
        <v>0.1158</v>
      </c>
      <c r="EE70">
        <v>9.1999999999999993</v>
      </c>
      <c r="EF70">
        <v>1.24495</v>
      </c>
      <c r="EG70">
        <v>2.8683800000000002</v>
      </c>
      <c r="EH70">
        <v>25.605149999999998</v>
      </c>
      <c r="EI70">
        <v>95.075000000000003</v>
      </c>
      <c r="EJ70">
        <v>0</v>
      </c>
      <c r="EK70">
        <v>0</v>
      </c>
      <c r="EL70">
        <v>0</v>
      </c>
      <c r="EM70" t="s">
        <v>241</v>
      </c>
      <c r="EO70" t="s">
        <v>241</v>
      </c>
      <c r="EU70" t="s">
        <v>241</v>
      </c>
      <c r="FA70" t="s">
        <v>242</v>
      </c>
      <c r="GA70" t="s">
        <v>242</v>
      </c>
      <c r="GE70" t="s">
        <v>242</v>
      </c>
      <c r="GF70" t="s">
        <v>242</v>
      </c>
      <c r="GG70" t="s">
        <v>354</v>
      </c>
      <c r="GI70" t="s">
        <v>242</v>
      </c>
      <c r="GJ70" t="s">
        <v>242</v>
      </c>
      <c r="GK70" t="s">
        <v>242</v>
      </c>
      <c r="GL70">
        <v>0</v>
      </c>
      <c r="GM70">
        <v>0</v>
      </c>
      <c r="GN70">
        <v>0</v>
      </c>
    </row>
    <row r="71" spans="1:214">
      <c r="A71">
        <v>4</v>
      </c>
      <c r="B71" t="s">
        <v>405</v>
      </c>
      <c r="D71" t="s">
        <v>241</v>
      </c>
      <c r="E71" t="s">
        <v>231</v>
      </c>
      <c r="F71">
        <v>271.49</v>
      </c>
      <c r="G71">
        <v>1135.91416</v>
      </c>
      <c r="H71">
        <v>54.28425</v>
      </c>
      <c r="I71">
        <v>16.71725</v>
      </c>
      <c r="J71">
        <v>6.8364500000000001</v>
      </c>
      <c r="K71">
        <v>34.4206</v>
      </c>
      <c r="L71">
        <v>2.6318999999999999</v>
      </c>
      <c r="M71">
        <v>0.57469999999999999</v>
      </c>
      <c r="N71">
        <v>0.16575000000000001</v>
      </c>
      <c r="O71">
        <v>0</v>
      </c>
      <c r="P71">
        <v>254.25</v>
      </c>
      <c r="Q71">
        <v>6.3</v>
      </c>
      <c r="R71">
        <v>1.3185</v>
      </c>
      <c r="S71">
        <v>3.0000000000000001E-3</v>
      </c>
      <c r="T71">
        <v>0.55000000000000004</v>
      </c>
      <c r="U71">
        <v>0.502</v>
      </c>
      <c r="V71">
        <v>53.005000000000003</v>
      </c>
      <c r="W71">
        <v>9.0950000000000003E-2</v>
      </c>
      <c r="X71">
        <v>5.7250000000000002E-2</v>
      </c>
      <c r="Y71">
        <v>0.78215000000000001</v>
      </c>
      <c r="Z71">
        <v>1.2813000000000001</v>
      </c>
      <c r="AA71">
        <v>0.32145000000000001</v>
      </c>
      <c r="AB71">
        <v>0.11385000000000001</v>
      </c>
      <c r="AC71">
        <v>2.3995000000000002</v>
      </c>
      <c r="AD71">
        <v>22.234999999999999</v>
      </c>
      <c r="AE71">
        <v>0</v>
      </c>
      <c r="AF71">
        <v>24.321149999999999</v>
      </c>
      <c r="AG71">
        <v>13.845000000000001</v>
      </c>
      <c r="AH71">
        <v>189.11500000000001</v>
      </c>
      <c r="AI71">
        <v>18.184999999999999</v>
      </c>
      <c r="AJ71">
        <v>18.045000000000002</v>
      </c>
      <c r="AK71">
        <v>53.32</v>
      </c>
      <c r="AL71">
        <v>39</v>
      </c>
      <c r="AM71">
        <v>25.11</v>
      </c>
      <c r="AN71">
        <v>1.0154000000000001</v>
      </c>
      <c r="AO71">
        <v>0.43419999999999997</v>
      </c>
      <c r="AP71">
        <v>0.10349999999999999</v>
      </c>
      <c r="AQ71">
        <v>0.24565000000000001</v>
      </c>
      <c r="AR71">
        <v>21.95</v>
      </c>
      <c r="AS71">
        <v>3.1185</v>
      </c>
      <c r="AT71">
        <v>2.4E-2</v>
      </c>
      <c r="AU71">
        <v>0</v>
      </c>
      <c r="AV71">
        <v>6.0000000000000001E-3</v>
      </c>
      <c r="AW71">
        <v>2.4E-2</v>
      </c>
      <c r="AX71">
        <v>0.68859999999999999</v>
      </c>
      <c r="AY71">
        <v>0.60460000000000003</v>
      </c>
      <c r="AZ71">
        <v>0</v>
      </c>
      <c r="BA71">
        <v>1.2931999999999999</v>
      </c>
      <c r="BB71">
        <v>1.0934999999999999</v>
      </c>
      <c r="BC71">
        <v>0</v>
      </c>
      <c r="BD71">
        <v>0</v>
      </c>
      <c r="BE71">
        <v>1.0934999999999999</v>
      </c>
      <c r="BF71">
        <v>0.11700000000000001</v>
      </c>
      <c r="BG71">
        <v>0</v>
      </c>
      <c r="BH71">
        <v>0</v>
      </c>
      <c r="BI71">
        <v>7.8433000000000002</v>
      </c>
      <c r="BJ71">
        <v>7.8433000000000002</v>
      </c>
      <c r="BK71">
        <v>0.45050000000000001</v>
      </c>
      <c r="BL71">
        <v>0.81</v>
      </c>
      <c r="BM71">
        <v>0.51129999999999998</v>
      </c>
      <c r="BN71">
        <v>0.98150000000000004</v>
      </c>
      <c r="BO71">
        <v>0.1047</v>
      </c>
      <c r="BP71">
        <v>0.72299999999999998</v>
      </c>
      <c r="BQ71">
        <v>2.1349999999999998</v>
      </c>
      <c r="BR71">
        <v>0.1181</v>
      </c>
      <c r="BS71">
        <v>0.189</v>
      </c>
      <c r="BT71">
        <v>0.11855</v>
      </c>
      <c r="BU71">
        <v>4.9599999999999998E-2</v>
      </c>
      <c r="BV71">
        <v>4.6449999999999998E-2</v>
      </c>
      <c r="BW71">
        <v>0.12365</v>
      </c>
      <c r="BX71">
        <v>6.9349999999999995E-2</v>
      </c>
      <c r="BY71">
        <v>9.6949999999999995E-2</v>
      </c>
      <c r="BZ71">
        <v>3.1600000000000003E-2</v>
      </c>
      <c r="CA71">
        <v>0.13525000000000001</v>
      </c>
      <c r="CB71">
        <v>0.17574999999999999</v>
      </c>
      <c r="CC71">
        <v>5.4899999999999997E-2</v>
      </c>
      <c r="CD71">
        <v>1.2090000000000001</v>
      </c>
      <c r="CE71">
        <v>0.11325</v>
      </c>
      <c r="CF71">
        <v>0.23365</v>
      </c>
      <c r="CG71">
        <v>0.67279999999999995</v>
      </c>
      <c r="CH71">
        <v>0.1074</v>
      </c>
      <c r="CI71">
        <v>0.21345</v>
      </c>
      <c r="CJ71">
        <v>0.13925000000000001</v>
      </c>
      <c r="CK71">
        <v>1.4748000000000001</v>
      </c>
      <c r="CL71">
        <v>39.450000000000003</v>
      </c>
      <c r="CM71">
        <v>12.95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7.1199999999999999E-2</v>
      </c>
      <c r="CV71">
        <v>0</v>
      </c>
      <c r="CW71">
        <v>1.4149999999999999E-2</v>
      </c>
      <c r="CX71">
        <v>2E-3</v>
      </c>
      <c r="CY71">
        <v>0</v>
      </c>
      <c r="CZ71">
        <v>0</v>
      </c>
      <c r="DA71">
        <v>8.7349999999999997E-2</v>
      </c>
      <c r="DB71">
        <v>0</v>
      </c>
      <c r="DC71">
        <v>0</v>
      </c>
      <c r="DD71">
        <v>1.15E-3</v>
      </c>
      <c r="DE71">
        <v>0</v>
      </c>
      <c r="DF71">
        <v>5.9150000000000001E-2</v>
      </c>
      <c r="DG71">
        <v>1E-3</v>
      </c>
      <c r="DH71">
        <v>0</v>
      </c>
      <c r="DI71">
        <v>0</v>
      </c>
      <c r="DJ71">
        <v>6.13E-2</v>
      </c>
      <c r="DK71">
        <v>0</v>
      </c>
      <c r="DL71">
        <v>0</v>
      </c>
      <c r="DM71">
        <v>0.1608</v>
      </c>
      <c r="DN71">
        <v>4.0899999999999999E-2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0.19670000000000001</v>
      </c>
      <c r="EA71">
        <v>0</v>
      </c>
      <c r="EB71">
        <v>0</v>
      </c>
      <c r="EC71">
        <v>0.34534999999999999</v>
      </c>
      <c r="ED71">
        <v>0.1158</v>
      </c>
      <c r="EE71">
        <v>9.1999999999999993</v>
      </c>
      <c r="EF71">
        <v>1.24495</v>
      </c>
      <c r="EG71">
        <v>2.8683800000000002</v>
      </c>
      <c r="EH71">
        <v>25.605149999999998</v>
      </c>
      <c r="EI71">
        <v>95.075000000000003</v>
      </c>
      <c r="EJ71">
        <v>0</v>
      </c>
      <c r="EK71">
        <v>0</v>
      </c>
      <c r="EL71">
        <v>0</v>
      </c>
      <c r="EM71" t="s">
        <v>241</v>
      </c>
      <c r="EN71" t="s">
        <v>242</v>
      </c>
      <c r="EO71" t="s">
        <v>241</v>
      </c>
      <c r="EP71" t="s">
        <v>242</v>
      </c>
      <c r="EQ71" t="s">
        <v>242</v>
      </c>
      <c r="ER71" t="s">
        <v>242</v>
      </c>
      <c r="ES71" t="s">
        <v>242</v>
      </c>
      <c r="ET71" t="s">
        <v>242</v>
      </c>
      <c r="EU71" t="s">
        <v>241</v>
      </c>
      <c r="EV71" t="s">
        <v>242</v>
      </c>
      <c r="EW71" t="s">
        <v>242</v>
      </c>
      <c r="EX71" t="s">
        <v>242</v>
      </c>
      <c r="EY71" t="s">
        <v>242</v>
      </c>
      <c r="EZ71" t="s">
        <v>242</v>
      </c>
      <c r="FA71" t="s">
        <v>242</v>
      </c>
      <c r="FB71" t="s">
        <v>242</v>
      </c>
      <c r="FC71" t="s">
        <v>242</v>
      </c>
      <c r="FD71" t="s">
        <v>242</v>
      </c>
      <c r="FE71" t="s">
        <v>242</v>
      </c>
      <c r="FF71" t="s">
        <v>242</v>
      </c>
      <c r="FG71" t="s">
        <v>242</v>
      </c>
      <c r="FH71" t="s">
        <v>242</v>
      </c>
      <c r="FI71" t="s">
        <v>242</v>
      </c>
      <c r="FJ71" t="s">
        <v>242</v>
      </c>
      <c r="FK71" t="s">
        <v>242</v>
      </c>
      <c r="FL71" t="s">
        <v>242</v>
      </c>
      <c r="FM71" t="s">
        <v>242</v>
      </c>
      <c r="FN71" t="s">
        <v>242</v>
      </c>
      <c r="FO71" t="s">
        <v>242</v>
      </c>
      <c r="FP71" t="s">
        <v>242</v>
      </c>
      <c r="FQ71" t="s">
        <v>242</v>
      </c>
      <c r="FR71" t="s">
        <v>242</v>
      </c>
      <c r="FS71" t="s">
        <v>242</v>
      </c>
      <c r="FT71" t="s">
        <v>242</v>
      </c>
      <c r="FU71" t="s">
        <v>242</v>
      </c>
      <c r="FV71" t="s">
        <v>242</v>
      </c>
      <c r="FW71" t="s">
        <v>242</v>
      </c>
      <c r="FX71" t="s">
        <v>242</v>
      </c>
      <c r="FY71" t="s">
        <v>242</v>
      </c>
      <c r="FZ71" t="s">
        <v>242</v>
      </c>
      <c r="GA71" t="s">
        <v>242</v>
      </c>
      <c r="GB71" t="s">
        <v>242</v>
      </c>
      <c r="GC71" t="s">
        <v>242</v>
      </c>
      <c r="GD71" t="s">
        <v>242</v>
      </c>
      <c r="GE71" t="s">
        <v>242</v>
      </c>
      <c r="GF71" t="s">
        <v>242</v>
      </c>
      <c r="GG71" t="s">
        <v>354</v>
      </c>
      <c r="GI71" t="s">
        <v>242</v>
      </c>
      <c r="GJ71" t="s">
        <v>242</v>
      </c>
      <c r="GK71" t="s">
        <v>242</v>
      </c>
      <c r="GL71">
        <v>0</v>
      </c>
      <c r="GM71">
        <v>0</v>
      </c>
      <c r="GN71">
        <v>0</v>
      </c>
      <c r="GR71" t="s">
        <v>242</v>
      </c>
      <c r="GS71" t="s">
        <v>242</v>
      </c>
      <c r="GT71" t="s">
        <v>242</v>
      </c>
      <c r="GU71" t="s">
        <v>242</v>
      </c>
      <c r="GV71" t="s">
        <v>242</v>
      </c>
      <c r="GW71" t="s">
        <v>242</v>
      </c>
      <c r="GX71" t="s">
        <v>242</v>
      </c>
      <c r="GY71" t="s">
        <v>242</v>
      </c>
      <c r="GZ71" t="s">
        <v>242</v>
      </c>
      <c r="HA71" t="s">
        <v>242</v>
      </c>
      <c r="HB71" t="s">
        <v>242</v>
      </c>
      <c r="HC71" t="s">
        <v>242</v>
      </c>
      <c r="HD71" t="s">
        <v>242</v>
      </c>
      <c r="HE71" t="s">
        <v>242</v>
      </c>
      <c r="HF71" t="s">
        <v>242</v>
      </c>
    </row>
    <row r="72" spans="1:214">
      <c r="A72">
        <v>4</v>
      </c>
      <c r="B72" t="s">
        <v>401</v>
      </c>
      <c r="D72" t="s">
        <v>241</v>
      </c>
      <c r="E72" t="s">
        <v>231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 t="s">
        <v>242</v>
      </c>
      <c r="EN72" t="s">
        <v>242</v>
      </c>
      <c r="EO72" t="s">
        <v>242</v>
      </c>
      <c r="EP72" t="s">
        <v>242</v>
      </c>
      <c r="EQ72" t="s">
        <v>242</v>
      </c>
      <c r="ER72" t="s">
        <v>242</v>
      </c>
      <c r="ES72" t="s">
        <v>242</v>
      </c>
      <c r="ET72" t="s">
        <v>242</v>
      </c>
      <c r="EU72" t="s">
        <v>242</v>
      </c>
      <c r="EV72" t="s">
        <v>242</v>
      </c>
      <c r="EW72" t="s">
        <v>242</v>
      </c>
      <c r="EX72" t="s">
        <v>242</v>
      </c>
      <c r="EY72" t="s">
        <v>242</v>
      </c>
      <c r="EZ72" t="s">
        <v>242</v>
      </c>
      <c r="FA72" t="s">
        <v>241</v>
      </c>
      <c r="FB72" t="s">
        <v>242</v>
      </c>
      <c r="FC72" t="s">
        <v>242</v>
      </c>
      <c r="FD72" t="s">
        <v>242</v>
      </c>
      <c r="FE72" t="s">
        <v>242</v>
      </c>
      <c r="FF72" t="s">
        <v>242</v>
      </c>
      <c r="FG72" t="s">
        <v>242</v>
      </c>
      <c r="FH72" t="s">
        <v>242</v>
      </c>
      <c r="FI72" t="s">
        <v>242</v>
      </c>
      <c r="FJ72" t="s">
        <v>242</v>
      </c>
      <c r="FK72" t="s">
        <v>242</v>
      </c>
      <c r="FL72" t="s">
        <v>242</v>
      </c>
      <c r="FM72" t="s">
        <v>242</v>
      </c>
      <c r="FN72" t="s">
        <v>242</v>
      </c>
      <c r="FO72" t="s">
        <v>242</v>
      </c>
      <c r="FP72" t="s">
        <v>242</v>
      </c>
      <c r="FQ72" t="s">
        <v>242</v>
      </c>
      <c r="FR72" t="s">
        <v>242</v>
      </c>
      <c r="FS72" t="s">
        <v>242</v>
      </c>
      <c r="FT72" t="s">
        <v>242</v>
      </c>
      <c r="FU72" t="s">
        <v>242</v>
      </c>
      <c r="FV72" t="s">
        <v>242</v>
      </c>
      <c r="FW72" t="s">
        <v>242</v>
      </c>
      <c r="FX72" t="s">
        <v>242</v>
      </c>
      <c r="FY72" t="s">
        <v>242</v>
      </c>
      <c r="FZ72" t="s">
        <v>242</v>
      </c>
      <c r="GA72" t="s">
        <v>241</v>
      </c>
      <c r="GB72" t="s">
        <v>242</v>
      </c>
      <c r="GC72" t="s">
        <v>242</v>
      </c>
      <c r="GD72" t="s">
        <v>242</v>
      </c>
      <c r="GE72" t="s">
        <v>242</v>
      </c>
      <c r="GF72" t="s">
        <v>241</v>
      </c>
      <c r="GG72" t="s">
        <v>240</v>
      </c>
      <c r="GH72" t="s">
        <v>244</v>
      </c>
      <c r="GI72" t="s">
        <v>241</v>
      </c>
      <c r="GJ72" t="s">
        <v>241</v>
      </c>
      <c r="GK72" t="s">
        <v>242</v>
      </c>
      <c r="GL72">
        <v>0</v>
      </c>
      <c r="GM72">
        <v>0</v>
      </c>
      <c r="GN72">
        <v>0</v>
      </c>
      <c r="GR72" t="s">
        <v>242</v>
      </c>
      <c r="GS72" t="s">
        <v>242</v>
      </c>
      <c r="GT72" t="s">
        <v>242</v>
      </c>
      <c r="GU72" t="s">
        <v>242</v>
      </c>
      <c r="GV72" t="s">
        <v>242</v>
      </c>
      <c r="GW72" t="s">
        <v>242</v>
      </c>
      <c r="GX72" t="s">
        <v>242</v>
      </c>
      <c r="GY72" t="s">
        <v>242</v>
      </c>
      <c r="GZ72" t="s">
        <v>242</v>
      </c>
      <c r="HA72" t="s">
        <v>242</v>
      </c>
      <c r="HB72" t="s">
        <v>242</v>
      </c>
      <c r="HC72" t="s">
        <v>242</v>
      </c>
      <c r="HD72" t="s">
        <v>242</v>
      </c>
      <c r="HE72" t="s">
        <v>242</v>
      </c>
      <c r="HF72" t="s">
        <v>242</v>
      </c>
    </row>
    <row r="73" spans="1:214">
      <c r="A73">
        <v>3</v>
      </c>
      <c r="B73" t="s">
        <v>264</v>
      </c>
      <c r="F73">
        <v>349.45001000000002</v>
      </c>
      <c r="G73">
        <v>1462.0988400000001</v>
      </c>
      <c r="H73">
        <v>294.56553000000002</v>
      </c>
      <c r="I73">
        <v>13.79433</v>
      </c>
      <c r="J73">
        <v>11.92867</v>
      </c>
      <c r="K73">
        <v>44.852339999999998</v>
      </c>
      <c r="L73">
        <v>1.8705000000000001</v>
      </c>
      <c r="M73">
        <v>2.6211700000000002</v>
      </c>
      <c r="N73">
        <v>0.70013000000000003</v>
      </c>
      <c r="O73">
        <v>0</v>
      </c>
      <c r="P73">
        <v>110.08667</v>
      </c>
      <c r="Q73">
        <v>100</v>
      </c>
      <c r="R73">
        <v>6.7199999999999996E-2</v>
      </c>
      <c r="S73">
        <v>0.56667000000000001</v>
      </c>
      <c r="T73">
        <v>0.46533000000000002</v>
      </c>
      <c r="U73">
        <v>0.44666</v>
      </c>
      <c r="V73">
        <v>21.33333</v>
      </c>
      <c r="W73">
        <v>0.17093</v>
      </c>
      <c r="X73">
        <v>0.57781000000000005</v>
      </c>
      <c r="Y73">
        <v>0.64032999999999995</v>
      </c>
      <c r="Z73">
        <v>3.51627</v>
      </c>
      <c r="AA73">
        <v>1.3080000000000001</v>
      </c>
      <c r="AB73">
        <v>0.19067000000000001</v>
      </c>
      <c r="AC73">
        <v>11.933339999999999</v>
      </c>
      <c r="AD73">
        <v>23.866669999999999</v>
      </c>
      <c r="AE73">
        <v>1.3333299999999999</v>
      </c>
      <c r="AF73">
        <v>5.6666699999999999</v>
      </c>
      <c r="AG73">
        <v>167.02001000000001</v>
      </c>
      <c r="AH73">
        <v>536.53333999999995</v>
      </c>
      <c r="AI73">
        <v>408.72665999999998</v>
      </c>
      <c r="AJ73">
        <v>48.986669999999997</v>
      </c>
      <c r="AK73">
        <v>336.07</v>
      </c>
      <c r="AL73">
        <v>135</v>
      </c>
      <c r="AM73">
        <v>356.13333</v>
      </c>
      <c r="AN73">
        <v>0.58567000000000002</v>
      </c>
      <c r="AO73">
        <v>2.12324</v>
      </c>
      <c r="AP73">
        <v>0.11187</v>
      </c>
      <c r="AQ73">
        <v>0.21332999999999999</v>
      </c>
      <c r="AR73">
        <v>72.833340000000007</v>
      </c>
      <c r="AS73">
        <v>25.09667</v>
      </c>
      <c r="AT73">
        <v>0</v>
      </c>
      <c r="AU73">
        <v>0</v>
      </c>
      <c r="AV73">
        <v>0</v>
      </c>
      <c r="AW73">
        <v>0</v>
      </c>
      <c r="AX73">
        <v>9.3340000000000006E-2</v>
      </c>
      <c r="AY73">
        <v>9.3340000000000006E-2</v>
      </c>
      <c r="AZ73">
        <v>0</v>
      </c>
      <c r="BA73">
        <v>0.18665999999999999</v>
      </c>
      <c r="BB73">
        <v>10.26314</v>
      </c>
      <c r="BC73">
        <v>0</v>
      </c>
      <c r="BD73">
        <v>15.866669999999999</v>
      </c>
      <c r="BE73">
        <v>26.129809999999999</v>
      </c>
      <c r="BF73">
        <v>0.10933</v>
      </c>
      <c r="BG73">
        <v>4.0000000000000001E-3</v>
      </c>
      <c r="BH73">
        <v>0</v>
      </c>
      <c r="BI73">
        <v>18.281870000000001</v>
      </c>
      <c r="BJ73">
        <v>18.281870000000001</v>
      </c>
      <c r="BK73">
        <v>0.77217000000000002</v>
      </c>
      <c r="BL73">
        <v>0.58284000000000002</v>
      </c>
      <c r="BM73">
        <v>0.15526000000000001</v>
      </c>
      <c r="BN73">
        <v>0.37380000000000002</v>
      </c>
      <c r="BO73">
        <v>9.8430000000000004E-2</v>
      </c>
      <c r="BP73">
        <v>0.49497000000000002</v>
      </c>
      <c r="BQ73">
        <v>1.4848699999999999</v>
      </c>
      <c r="BR73">
        <v>0.73770000000000002</v>
      </c>
      <c r="BS73">
        <v>1.21519</v>
      </c>
      <c r="BT73">
        <v>0.83377000000000001</v>
      </c>
      <c r="BU73">
        <v>0.30676999999999999</v>
      </c>
      <c r="BV73">
        <v>0.15606999999999999</v>
      </c>
      <c r="BW73">
        <v>0.62565999999999999</v>
      </c>
      <c r="BX73">
        <v>0.57479999999999998</v>
      </c>
      <c r="BY73">
        <v>0.54161000000000004</v>
      </c>
      <c r="BZ73">
        <v>0.16273000000000001</v>
      </c>
      <c r="CA73">
        <v>0.82052999999999998</v>
      </c>
      <c r="CB73">
        <v>0.47897000000000001</v>
      </c>
      <c r="CC73">
        <v>0.32023000000000001</v>
      </c>
      <c r="CD73">
        <v>6.7407000000000004</v>
      </c>
      <c r="CE73">
        <v>0.45756999999999998</v>
      </c>
      <c r="CF73">
        <v>0.92420000000000002</v>
      </c>
      <c r="CG73">
        <v>3.0771999999999999</v>
      </c>
      <c r="CH73">
        <v>0.34562999999999999</v>
      </c>
      <c r="CI73">
        <v>1.3349599999999999</v>
      </c>
      <c r="CJ73">
        <v>0.70033000000000001</v>
      </c>
      <c r="CK73">
        <v>6.8425599999999998</v>
      </c>
      <c r="CL73">
        <v>21.47</v>
      </c>
      <c r="CM73">
        <v>7.2466699999999999</v>
      </c>
      <c r="CN73">
        <v>0.4</v>
      </c>
      <c r="CO73">
        <v>0.26667000000000002</v>
      </c>
      <c r="CP73">
        <v>0.13333</v>
      </c>
      <c r="CQ73">
        <v>0.3</v>
      </c>
      <c r="CR73">
        <v>0.36680000000000001</v>
      </c>
      <c r="CS73">
        <v>1.1670700000000001</v>
      </c>
      <c r="CT73">
        <v>0.13333</v>
      </c>
      <c r="CU73">
        <v>3.0670999999999999</v>
      </c>
      <c r="CV73">
        <v>0.1</v>
      </c>
      <c r="CW73">
        <v>1.1032999999999999</v>
      </c>
      <c r="CX73">
        <v>6.9339999999999999E-2</v>
      </c>
      <c r="CY73">
        <v>0</v>
      </c>
      <c r="CZ73">
        <v>0</v>
      </c>
      <c r="DA73">
        <v>7.1042699999999996</v>
      </c>
      <c r="DB73">
        <v>0.16667000000000001</v>
      </c>
      <c r="DC73">
        <v>6.6669999999999993E-2</v>
      </c>
      <c r="DD73">
        <v>0.30013000000000001</v>
      </c>
      <c r="DE73">
        <v>0.1</v>
      </c>
      <c r="DF73">
        <v>2.8953700000000002</v>
      </c>
      <c r="DG73">
        <v>3.3329999999999999E-2</v>
      </c>
      <c r="DH73">
        <v>0</v>
      </c>
      <c r="DI73">
        <v>0</v>
      </c>
      <c r="DJ73">
        <v>3.5648300000000002</v>
      </c>
      <c r="DK73">
        <v>0</v>
      </c>
      <c r="DL73">
        <v>0</v>
      </c>
      <c r="DM73">
        <v>0.37040000000000001</v>
      </c>
      <c r="DN73">
        <v>0.17466999999999999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0.54505999999999999</v>
      </c>
      <c r="EA73">
        <v>0.66666999999999998</v>
      </c>
      <c r="EB73">
        <v>0.43332999999999999</v>
      </c>
      <c r="EC73">
        <v>10.111470000000001</v>
      </c>
      <c r="ED73">
        <v>0.69520000000000004</v>
      </c>
      <c r="EE73">
        <v>43.333329999999997</v>
      </c>
      <c r="EF73">
        <v>1.01603</v>
      </c>
      <c r="EG73">
        <v>3.7376999999999998</v>
      </c>
      <c r="EH73">
        <v>0.59023000000000003</v>
      </c>
      <c r="EI73">
        <v>511.17</v>
      </c>
      <c r="EJ73">
        <v>0</v>
      </c>
      <c r="EK73">
        <v>0</v>
      </c>
      <c r="EL73">
        <v>0</v>
      </c>
      <c r="EM73" t="s">
        <v>241</v>
      </c>
      <c r="ES73" t="s">
        <v>241</v>
      </c>
      <c r="FA73" t="s">
        <v>242</v>
      </c>
      <c r="GA73" t="s">
        <v>241</v>
      </c>
      <c r="GE73" t="s">
        <v>242</v>
      </c>
      <c r="GF73" t="s">
        <v>241</v>
      </c>
      <c r="GG73" t="s">
        <v>235</v>
      </c>
      <c r="GH73" t="s">
        <v>244</v>
      </c>
      <c r="GI73" t="s">
        <v>242</v>
      </c>
      <c r="GJ73" t="s">
        <v>242</v>
      </c>
      <c r="GK73" t="s">
        <v>242</v>
      </c>
      <c r="GL73">
        <v>0</v>
      </c>
      <c r="GM73">
        <v>0</v>
      </c>
      <c r="GN73">
        <v>0</v>
      </c>
    </row>
    <row r="74" spans="1:214">
      <c r="A74">
        <v>4</v>
      </c>
      <c r="B74" t="s">
        <v>239</v>
      </c>
      <c r="D74" t="s">
        <v>241</v>
      </c>
      <c r="E74" t="s">
        <v>231</v>
      </c>
      <c r="F74">
        <v>349.45001000000002</v>
      </c>
      <c r="G74">
        <v>1462.0988400000001</v>
      </c>
      <c r="H74">
        <v>294.56553000000002</v>
      </c>
      <c r="I74">
        <v>13.79433</v>
      </c>
      <c r="J74">
        <v>11.92867</v>
      </c>
      <c r="K74">
        <v>44.852339999999998</v>
      </c>
      <c r="L74">
        <v>1.8705000000000001</v>
      </c>
      <c r="M74">
        <v>2.6211700000000002</v>
      </c>
      <c r="N74">
        <v>0.70013000000000003</v>
      </c>
      <c r="O74">
        <v>0</v>
      </c>
      <c r="P74">
        <v>110.08667</v>
      </c>
      <c r="Q74">
        <v>100</v>
      </c>
      <c r="R74">
        <v>6.7199999999999996E-2</v>
      </c>
      <c r="S74">
        <v>0.56667000000000001</v>
      </c>
      <c r="T74">
        <v>0.46533000000000002</v>
      </c>
      <c r="U74">
        <v>0.44666</v>
      </c>
      <c r="V74">
        <v>21.33333</v>
      </c>
      <c r="W74">
        <v>0.17093</v>
      </c>
      <c r="X74">
        <v>0.57781000000000005</v>
      </c>
      <c r="Y74">
        <v>0.64032999999999995</v>
      </c>
      <c r="Z74">
        <v>3.51627</v>
      </c>
      <c r="AA74">
        <v>1.3080000000000001</v>
      </c>
      <c r="AB74">
        <v>0.19067000000000001</v>
      </c>
      <c r="AC74">
        <v>11.933339999999999</v>
      </c>
      <c r="AD74">
        <v>23.866669999999999</v>
      </c>
      <c r="AE74">
        <v>1.3333299999999999</v>
      </c>
      <c r="AF74">
        <v>5.6666699999999999</v>
      </c>
      <c r="AG74">
        <v>167.02001000000001</v>
      </c>
      <c r="AH74">
        <v>536.53333999999995</v>
      </c>
      <c r="AI74">
        <v>408.72665999999998</v>
      </c>
      <c r="AJ74">
        <v>48.986669999999997</v>
      </c>
      <c r="AK74">
        <v>336.07</v>
      </c>
      <c r="AL74">
        <v>135</v>
      </c>
      <c r="AM74">
        <v>356.13333</v>
      </c>
      <c r="AN74">
        <v>0.58567000000000002</v>
      </c>
      <c r="AO74">
        <v>2.12324</v>
      </c>
      <c r="AP74">
        <v>0.11187</v>
      </c>
      <c r="AQ74">
        <v>0.21332999999999999</v>
      </c>
      <c r="AR74">
        <v>72.833340000000007</v>
      </c>
      <c r="AS74">
        <v>25.09667</v>
      </c>
      <c r="AT74">
        <v>0</v>
      </c>
      <c r="AU74">
        <v>0</v>
      </c>
      <c r="AV74">
        <v>0</v>
      </c>
      <c r="AW74">
        <v>0</v>
      </c>
      <c r="AX74">
        <v>9.3340000000000006E-2</v>
      </c>
      <c r="AY74">
        <v>9.3340000000000006E-2</v>
      </c>
      <c r="AZ74">
        <v>0</v>
      </c>
      <c r="BA74">
        <v>0.18665999999999999</v>
      </c>
      <c r="BB74">
        <v>10.26314</v>
      </c>
      <c r="BC74">
        <v>0</v>
      </c>
      <c r="BD74">
        <v>15.866669999999999</v>
      </c>
      <c r="BE74">
        <v>26.129809999999999</v>
      </c>
      <c r="BF74">
        <v>0.10933</v>
      </c>
      <c r="BG74">
        <v>4.0000000000000001E-3</v>
      </c>
      <c r="BH74">
        <v>0</v>
      </c>
      <c r="BI74">
        <v>18.281870000000001</v>
      </c>
      <c r="BJ74">
        <v>18.281870000000001</v>
      </c>
      <c r="BK74">
        <v>0.77217000000000002</v>
      </c>
      <c r="BL74">
        <v>0.58284000000000002</v>
      </c>
      <c r="BM74">
        <v>0.15526000000000001</v>
      </c>
      <c r="BN74">
        <v>0.37380000000000002</v>
      </c>
      <c r="BO74">
        <v>9.8430000000000004E-2</v>
      </c>
      <c r="BP74">
        <v>0.49497000000000002</v>
      </c>
      <c r="BQ74">
        <v>1.4848699999999999</v>
      </c>
      <c r="BR74">
        <v>0.73770000000000002</v>
      </c>
      <c r="BS74">
        <v>1.21519</v>
      </c>
      <c r="BT74">
        <v>0.83377000000000001</v>
      </c>
      <c r="BU74">
        <v>0.30676999999999999</v>
      </c>
      <c r="BV74">
        <v>0.15606999999999999</v>
      </c>
      <c r="BW74">
        <v>0.62565999999999999</v>
      </c>
      <c r="BX74">
        <v>0.57479999999999998</v>
      </c>
      <c r="BY74">
        <v>0.54161000000000004</v>
      </c>
      <c r="BZ74">
        <v>0.16273000000000001</v>
      </c>
      <c r="CA74">
        <v>0.82052999999999998</v>
      </c>
      <c r="CB74">
        <v>0.47897000000000001</v>
      </c>
      <c r="CC74">
        <v>0.32023000000000001</v>
      </c>
      <c r="CD74">
        <v>6.7407000000000004</v>
      </c>
      <c r="CE74">
        <v>0.45756999999999998</v>
      </c>
      <c r="CF74">
        <v>0.92420000000000002</v>
      </c>
      <c r="CG74">
        <v>3.0771999999999999</v>
      </c>
      <c r="CH74">
        <v>0.34562999999999999</v>
      </c>
      <c r="CI74">
        <v>1.3349599999999999</v>
      </c>
      <c r="CJ74">
        <v>0.70033000000000001</v>
      </c>
      <c r="CK74">
        <v>6.8425599999999998</v>
      </c>
      <c r="CL74">
        <v>21.47</v>
      </c>
      <c r="CM74">
        <v>7.2466699999999999</v>
      </c>
      <c r="CN74">
        <v>0.4</v>
      </c>
      <c r="CO74">
        <v>0.26667000000000002</v>
      </c>
      <c r="CP74">
        <v>0.13333</v>
      </c>
      <c r="CQ74">
        <v>0.3</v>
      </c>
      <c r="CR74">
        <v>0.36680000000000001</v>
      </c>
      <c r="CS74">
        <v>1.1670700000000001</v>
      </c>
      <c r="CT74">
        <v>0.13333</v>
      </c>
      <c r="CU74">
        <v>3.0670999999999999</v>
      </c>
      <c r="CV74">
        <v>0.1</v>
      </c>
      <c r="CW74">
        <v>1.1032999999999999</v>
      </c>
      <c r="CX74">
        <v>6.9339999999999999E-2</v>
      </c>
      <c r="CY74">
        <v>0</v>
      </c>
      <c r="CZ74">
        <v>0</v>
      </c>
      <c r="DA74">
        <v>7.1042699999999996</v>
      </c>
      <c r="DB74">
        <v>0.16667000000000001</v>
      </c>
      <c r="DC74">
        <v>6.6669999999999993E-2</v>
      </c>
      <c r="DD74">
        <v>0.30013000000000001</v>
      </c>
      <c r="DE74">
        <v>0.1</v>
      </c>
      <c r="DF74">
        <v>2.8953700000000002</v>
      </c>
      <c r="DG74">
        <v>3.3329999999999999E-2</v>
      </c>
      <c r="DH74">
        <v>0</v>
      </c>
      <c r="DI74">
        <v>0</v>
      </c>
      <c r="DJ74">
        <v>3.5648300000000002</v>
      </c>
      <c r="DK74">
        <v>0</v>
      </c>
      <c r="DL74">
        <v>0</v>
      </c>
      <c r="DM74">
        <v>0.37040000000000001</v>
      </c>
      <c r="DN74">
        <v>0.17466999999999999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0.54505999999999999</v>
      </c>
      <c r="EA74">
        <v>0.66666999999999998</v>
      </c>
      <c r="EB74">
        <v>0.43332999999999999</v>
      </c>
      <c r="EC74">
        <v>10.111470000000001</v>
      </c>
      <c r="ED74">
        <v>0.69520000000000004</v>
      </c>
      <c r="EE74">
        <v>43.333329999999997</v>
      </c>
      <c r="EF74">
        <v>1.01603</v>
      </c>
      <c r="EG74">
        <v>3.7376999999999998</v>
      </c>
      <c r="EH74">
        <v>0.59023000000000003</v>
      </c>
      <c r="EI74">
        <v>511.17</v>
      </c>
      <c r="EJ74">
        <v>0</v>
      </c>
      <c r="EK74">
        <v>0</v>
      </c>
      <c r="EL74">
        <v>0</v>
      </c>
      <c r="EM74" t="s">
        <v>241</v>
      </c>
      <c r="EN74" t="s">
        <v>242</v>
      </c>
      <c r="EO74" t="s">
        <v>242</v>
      </c>
      <c r="EP74" t="s">
        <v>242</v>
      </c>
      <c r="EQ74" t="s">
        <v>242</v>
      </c>
      <c r="ER74" t="s">
        <v>242</v>
      </c>
      <c r="ES74" t="s">
        <v>241</v>
      </c>
      <c r="ET74" t="s">
        <v>242</v>
      </c>
      <c r="EU74" t="s">
        <v>242</v>
      </c>
      <c r="EV74" t="s">
        <v>242</v>
      </c>
      <c r="EW74" t="s">
        <v>242</v>
      </c>
      <c r="EX74" t="s">
        <v>242</v>
      </c>
      <c r="EY74" t="s">
        <v>242</v>
      </c>
      <c r="EZ74" t="s">
        <v>242</v>
      </c>
      <c r="FA74" t="s">
        <v>242</v>
      </c>
      <c r="FB74" t="s">
        <v>242</v>
      </c>
      <c r="FC74" t="s">
        <v>242</v>
      </c>
      <c r="FD74" t="s">
        <v>242</v>
      </c>
      <c r="FE74" t="s">
        <v>242</v>
      </c>
      <c r="FF74" t="s">
        <v>242</v>
      </c>
      <c r="FG74" t="s">
        <v>242</v>
      </c>
      <c r="FH74" t="s">
        <v>242</v>
      </c>
      <c r="FI74" t="s">
        <v>242</v>
      </c>
      <c r="FJ74" t="s">
        <v>242</v>
      </c>
      <c r="FK74" t="s">
        <v>242</v>
      </c>
      <c r="FL74" t="s">
        <v>242</v>
      </c>
      <c r="FM74" t="s">
        <v>242</v>
      </c>
      <c r="FN74" t="s">
        <v>242</v>
      </c>
      <c r="FO74" t="s">
        <v>242</v>
      </c>
      <c r="FP74" t="s">
        <v>242</v>
      </c>
      <c r="FQ74" t="s">
        <v>242</v>
      </c>
      <c r="FR74" t="s">
        <v>242</v>
      </c>
      <c r="FS74" t="s">
        <v>242</v>
      </c>
      <c r="FT74" t="s">
        <v>242</v>
      </c>
      <c r="FU74" t="s">
        <v>242</v>
      </c>
      <c r="FV74" t="s">
        <v>242</v>
      </c>
      <c r="FW74" t="s">
        <v>242</v>
      </c>
      <c r="FX74" t="s">
        <v>242</v>
      </c>
      <c r="FY74" t="s">
        <v>242</v>
      </c>
      <c r="FZ74" t="s">
        <v>242</v>
      </c>
      <c r="GA74" t="s">
        <v>241</v>
      </c>
      <c r="GB74" t="s">
        <v>242</v>
      </c>
      <c r="GC74" t="s">
        <v>242</v>
      </c>
      <c r="GD74" t="s">
        <v>242</v>
      </c>
      <c r="GE74" t="s">
        <v>242</v>
      </c>
      <c r="GF74" t="s">
        <v>241</v>
      </c>
      <c r="GG74" t="s">
        <v>235</v>
      </c>
      <c r="GH74" t="s">
        <v>244</v>
      </c>
      <c r="GI74" t="s">
        <v>242</v>
      </c>
      <c r="GJ74" t="s">
        <v>242</v>
      </c>
      <c r="GK74" t="s">
        <v>242</v>
      </c>
      <c r="GL74">
        <v>0</v>
      </c>
      <c r="GM74">
        <v>0</v>
      </c>
      <c r="GN74">
        <v>0</v>
      </c>
      <c r="GR74" t="s">
        <v>242</v>
      </c>
      <c r="GS74" t="s">
        <v>242</v>
      </c>
      <c r="GT74" t="s">
        <v>242</v>
      </c>
      <c r="GU74" t="s">
        <v>242</v>
      </c>
      <c r="GV74" t="s">
        <v>242</v>
      </c>
      <c r="GW74" t="s">
        <v>242</v>
      </c>
      <c r="GX74" t="s">
        <v>242</v>
      </c>
      <c r="GY74" t="s">
        <v>242</v>
      </c>
      <c r="GZ74" t="s">
        <v>242</v>
      </c>
      <c r="HA74" t="s">
        <v>242</v>
      </c>
      <c r="HB74" t="s">
        <v>242</v>
      </c>
      <c r="HC74" t="s">
        <v>242</v>
      </c>
      <c r="HD74" t="s">
        <v>242</v>
      </c>
      <c r="HE74" t="s">
        <v>242</v>
      </c>
      <c r="HF74" t="s">
        <v>242</v>
      </c>
    </row>
    <row r="75" spans="1:214">
      <c r="A75">
        <v>3</v>
      </c>
      <c r="B75" t="s">
        <v>265</v>
      </c>
      <c r="F75">
        <v>465.5</v>
      </c>
      <c r="G75">
        <v>1947.652</v>
      </c>
      <c r="H75">
        <v>103.398</v>
      </c>
      <c r="I75">
        <v>21.39</v>
      </c>
      <c r="J75">
        <v>30.55</v>
      </c>
      <c r="K75">
        <v>24.38</v>
      </c>
      <c r="L75">
        <v>4.6520000000000001</v>
      </c>
      <c r="M75">
        <v>4.7539999999999996</v>
      </c>
      <c r="N75">
        <v>0.313</v>
      </c>
      <c r="O75">
        <v>0</v>
      </c>
      <c r="P75">
        <v>5.4</v>
      </c>
      <c r="Q75">
        <v>2.4</v>
      </c>
      <c r="R75">
        <v>1.6E-2</v>
      </c>
      <c r="S75">
        <v>0</v>
      </c>
      <c r="T75">
        <v>0.67600000000000005</v>
      </c>
      <c r="U75">
        <v>0.51500000000000001</v>
      </c>
      <c r="V75">
        <v>37.5</v>
      </c>
      <c r="W75">
        <v>0.77300000000000002</v>
      </c>
      <c r="X75">
        <v>0.252</v>
      </c>
      <c r="Y75">
        <v>3.3639999999999999</v>
      </c>
      <c r="Z75">
        <v>7.1589999999999998</v>
      </c>
      <c r="AA75">
        <v>0.78300000000000003</v>
      </c>
      <c r="AB75">
        <v>0.52200000000000002</v>
      </c>
      <c r="AC75">
        <v>4.46</v>
      </c>
      <c r="AD75">
        <v>29.7</v>
      </c>
      <c r="AE75">
        <v>1.2</v>
      </c>
      <c r="AF75">
        <v>51.078000000000003</v>
      </c>
      <c r="AG75">
        <v>1198.0999999999999</v>
      </c>
      <c r="AH75">
        <v>523</v>
      </c>
      <c r="AI75">
        <v>44.3</v>
      </c>
      <c r="AJ75">
        <v>56</v>
      </c>
      <c r="AK75">
        <v>247.3</v>
      </c>
      <c r="AL75">
        <v>247.1</v>
      </c>
      <c r="AM75">
        <v>1659.7</v>
      </c>
      <c r="AN75">
        <v>2.1549999999999998</v>
      </c>
      <c r="AO75">
        <v>2.9470000000000001</v>
      </c>
      <c r="AP75">
        <v>0.27</v>
      </c>
      <c r="AQ75">
        <v>0.89700000000000002</v>
      </c>
      <c r="AR75">
        <v>111</v>
      </c>
      <c r="AS75">
        <v>4.6100000000000003</v>
      </c>
      <c r="AT75">
        <v>0</v>
      </c>
      <c r="AU75">
        <v>0</v>
      </c>
      <c r="AV75">
        <v>0</v>
      </c>
      <c r="AW75">
        <v>0</v>
      </c>
      <c r="AX75">
        <v>0.88400000000000001</v>
      </c>
      <c r="AY75">
        <v>0.53500000000000003</v>
      </c>
      <c r="AZ75">
        <v>0</v>
      </c>
      <c r="BA75">
        <v>1.419</v>
      </c>
      <c r="BB75">
        <v>1.155</v>
      </c>
      <c r="BC75">
        <v>1.1850000000000001</v>
      </c>
      <c r="BD75">
        <v>0</v>
      </c>
      <c r="BE75">
        <v>2.3450000000000002</v>
      </c>
      <c r="BF75">
        <v>0.01</v>
      </c>
      <c r="BG75">
        <v>0</v>
      </c>
      <c r="BH75">
        <v>0</v>
      </c>
      <c r="BI75">
        <v>21.320799999999998</v>
      </c>
      <c r="BJ75">
        <v>21.320799999999998</v>
      </c>
      <c r="BK75">
        <v>1.2330000000000001</v>
      </c>
      <c r="BL75">
        <v>1.498</v>
      </c>
      <c r="BM75">
        <v>0.4778</v>
      </c>
      <c r="BN75">
        <v>1.0720000000000001</v>
      </c>
      <c r="BO75">
        <v>0.14299999999999999</v>
      </c>
      <c r="BP75">
        <v>1.82</v>
      </c>
      <c r="BQ75">
        <v>2.6190000000000002</v>
      </c>
      <c r="BR75">
        <v>0.96399999999999997</v>
      </c>
      <c r="BS75">
        <v>1.494</v>
      </c>
      <c r="BT75">
        <v>1.6439999999999999</v>
      </c>
      <c r="BU75">
        <v>0.48499999999999999</v>
      </c>
      <c r="BV75">
        <v>0.255</v>
      </c>
      <c r="BW75">
        <v>0.84699999999999998</v>
      </c>
      <c r="BX75">
        <v>0.70699999999999996</v>
      </c>
      <c r="BY75">
        <v>0.89200000000000002</v>
      </c>
      <c r="BZ75">
        <v>0.23</v>
      </c>
      <c r="CA75">
        <v>1.083</v>
      </c>
      <c r="CB75">
        <v>1.2110000000000001</v>
      </c>
      <c r="CC75">
        <v>0.70099999999999996</v>
      </c>
      <c r="CD75">
        <v>10.494999999999999</v>
      </c>
      <c r="CE75">
        <v>1.145</v>
      </c>
      <c r="CF75">
        <v>1.8740000000000001</v>
      </c>
      <c r="CG75">
        <v>3.552</v>
      </c>
      <c r="CH75">
        <v>1.0629999999999999</v>
      </c>
      <c r="CI75">
        <v>1.0920000000000001</v>
      </c>
      <c r="CJ75">
        <v>0.89800000000000002</v>
      </c>
      <c r="CK75">
        <v>9.6240000000000006</v>
      </c>
      <c r="CL75">
        <v>153.5</v>
      </c>
      <c r="CM75">
        <v>50.6</v>
      </c>
      <c r="CN75">
        <v>0</v>
      </c>
      <c r="CO75">
        <v>0</v>
      </c>
      <c r="CP75">
        <v>0</v>
      </c>
      <c r="CQ75">
        <v>0</v>
      </c>
      <c r="CR75">
        <v>0.06</v>
      </c>
      <c r="CS75">
        <v>0.38400000000000001</v>
      </c>
      <c r="CT75">
        <v>1.2E-2</v>
      </c>
      <c r="CU75">
        <v>6.6680000000000001</v>
      </c>
      <c r="CV75">
        <v>2.4E-2</v>
      </c>
      <c r="CW75">
        <v>3.7490000000000001</v>
      </c>
      <c r="CX75">
        <v>1.2E-2</v>
      </c>
      <c r="CY75">
        <v>0</v>
      </c>
      <c r="CZ75">
        <v>0</v>
      </c>
      <c r="DA75">
        <v>10.923</v>
      </c>
      <c r="DB75">
        <v>0</v>
      </c>
      <c r="DC75">
        <v>0</v>
      </c>
      <c r="DD75">
        <v>0.91200000000000003</v>
      </c>
      <c r="DE75">
        <v>1.2E-2</v>
      </c>
      <c r="DF75">
        <v>12.907999999999999</v>
      </c>
      <c r="DG75">
        <v>0.252</v>
      </c>
      <c r="DH75">
        <v>0</v>
      </c>
      <c r="DI75">
        <v>0</v>
      </c>
      <c r="DJ75">
        <v>14.084</v>
      </c>
      <c r="DK75">
        <v>0</v>
      </c>
      <c r="DL75">
        <v>0</v>
      </c>
      <c r="DM75">
        <v>3.2360000000000002</v>
      </c>
      <c r="DN75">
        <v>0.28899999999999998</v>
      </c>
      <c r="DO75">
        <v>0</v>
      </c>
      <c r="DP75">
        <v>0</v>
      </c>
      <c r="DQ75">
        <v>3.5999999999999997E-2</v>
      </c>
      <c r="DR75">
        <v>2.4E-2</v>
      </c>
      <c r="DS75">
        <v>0.06</v>
      </c>
      <c r="DT75">
        <v>1.2E-2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3.657</v>
      </c>
      <c r="EA75">
        <v>0</v>
      </c>
      <c r="EB75">
        <v>0</v>
      </c>
      <c r="EC75">
        <v>28.65</v>
      </c>
      <c r="ED75">
        <v>1.7689999999999999</v>
      </c>
      <c r="EE75">
        <v>68.400000000000006</v>
      </c>
      <c r="EF75">
        <v>2.8029999999999999</v>
      </c>
      <c r="EG75">
        <v>2.0316700000000001</v>
      </c>
      <c r="EH75">
        <v>2.4289999999999998</v>
      </c>
      <c r="EI75">
        <v>175</v>
      </c>
      <c r="EJ75">
        <v>0</v>
      </c>
      <c r="EK75">
        <v>0</v>
      </c>
      <c r="EL75">
        <v>0</v>
      </c>
      <c r="EM75" t="s">
        <v>241</v>
      </c>
      <c r="EX75" t="s">
        <v>241</v>
      </c>
      <c r="FA75" t="s">
        <v>242</v>
      </c>
      <c r="FG75" t="s">
        <v>241</v>
      </c>
      <c r="FH75" t="s">
        <v>241</v>
      </c>
      <c r="FI75" t="s">
        <v>241</v>
      </c>
      <c r="FJ75" t="s">
        <v>241</v>
      </c>
      <c r="GA75" t="s">
        <v>242</v>
      </c>
      <c r="GE75" t="s">
        <v>242</v>
      </c>
      <c r="GF75" t="s">
        <v>242</v>
      </c>
      <c r="GG75" t="s">
        <v>266</v>
      </c>
      <c r="GH75" t="s">
        <v>250</v>
      </c>
      <c r="GI75" t="s">
        <v>242</v>
      </c>
      <c r="GJ75" t="s">
        <v>242</v>
      </c>
      <c r="GK75" t="s">
        <v>242</v>
      </c>
      <c r="GL75">
        <v>0</v>
      </c>
      <c r="GM75">
        <v>0</v>
      </c>
      <c r="GN75">
        <v>0</v>
      </c>
    </row>
    <row r="76" spans="1:214">
      <c r="A76">
        <v>4</v>
      </c>
      <c r="B76" t="s">
        <v>341</v>
      </c>
      <c r="D76" t="s">
        <v>241</v>
      </c>
      <c r="E76" t="s">
        <v>231</v>
      </c>
      <c r="F76">
        <v>465.5</v>
      </c>
      <c r="G76">
        <v>1947.652</v>
      </c>
      <c r="H76">
        <v>103.398</v>
      </c>
      <c r="I76">
        <v>21.39</v>
      </c>
      <c r="J76">
        <v>30.55</v>
      </c>
      <c r="K76">
        <v>24.38</v>
      </c>
      <c r="L76">
        <v>4.6520000000000001</v>
      </c>
      <c r="M76">
        <v>4.7539999999999996</v>
      </c>
      <c r="N76">
        <v>0.313</v>
      </c>
      <c r="O76">
        <v>0</v>
      </c>
      <c r="P76">
        <v>5.4</v>
      </c>
      <c r="Q76">
        <v>2.4</v>
      </c>
      <c r="R76">
        <v>1.6E-2</v>
      </c>
      <c r="S76">
        <v>0</v>
      </c>
      <c r="T76">
        <v>0.67600000000000005</v>
      </c>
      <c r="U76">
        <v>0.51500000000000001</v>
      </c>
      <c r="V76">
        <v>37.5</v>
      </c>
      <c r="W76">
        <v>0.77300000000000002</v>
      </c>
      <c r="X76">
        <v>0.252</v>
      </c>
      <c r="Y76">
        <v>3.3639999999999999</v>
      </c>
      <c r="Z76">
        <v>7.1589999999999998</v>
      </c>
      <c r="AA76">
        <v>0.78300000000000003</v>
      </c>
      <c r="AB76">
        <v>0.52200000000000002</v>
      </c>
      <c r="AC76">
        <v>4.46</v>
      </c>
      <c r="AD76">
        <v>29.7</v>
      </c>
      <c r="AE76">
        <v>1.2</v>
      </c>
      <c r="AF76">
        <v>51.078000000000003</v>
      </c>
      <c r="AG76">
        <v>1198.0999999999999</v>
      </c>
      <c r="AH76">
        <v>523</v>
      </c>
      <c r="AI76">
        <v>44.3</v>
      </c>
      <c r="AJ76">
        <v>56</v>
      </c>
      <c r="AK76">
        <v>247.3</v>
      </c>
      <c r="AL76">
        <v>247.1</v>
      </c>
      <c r="AM76">
        <v>1659.7</v>
      </c>
      <c r="AN76">
        <v>2.1549999999999998</v>
      </c>
      <c r="AO76">
        <v>2.9470000000000001</v>
      </c>
      <c r="AP76">
        <v>0.27</v>
      </c>
      <c r="AQ76">
        <v>0.89700000000000002</v>
      </c>
      <c r="AR76">
        <v>111</v>
      </c>
      <c r="AS76">
        <v>4.6100000000000003</v>
      </c>
      <c r="AT76">
        <v>0</v>
      </c>
      <c r="AU76">
        <v>0</v>
      </c>
      <c r="AV76">
        <v>0</v>
      </c>
      <c r="AW76">
        <v>0</v>
      </c>
      <c r="AX76">
        <v>0.88400000000000001</v>
      </c>
      <c r="AY76">
        <v>0.53500000000000003</v>
      </c>
      <c r="AZ76">
        <v>0</v>
      </c>
      <c r="BA76">
        <v>1.419</v>
      </c>
      <c r="BB76">
        <v>1.155</v>
      </c>
      <c r="BC76">
        <v>1.1850000000000001</v>
      </c>
      <c r="BD76">
        <v>0</v>
      </c>
      <c r="BE76">
        <v>2.3450000000000002</v>
      </c>
      <c r="BF76">
        <v>0.01</v>
      </c>
      <c r="BG76">
        <v>0</v>
      </c>
      <c r="BH76">
        <v>0</v>
      </c>
      <c r="BI76">
        <v>21.320799999999998</v>
      </c>
      <c r="BJ76">
        <v>21.320799999999998</v>
      </c>
      <c r="BK76">
        <v>1.2330000000000001</v>
      </c>
      <c r="BL76">
        <v>1.498</v>
      </c>
      <c r="BM76">
        <v>0.4778</v>
      </c>
      <c r="BN76">
        <v>1.0720000000000001</v>
      </c>
      <c r="BO76">
        <v>0.14299999999999999</v>
      </c>
      <c r="BP76">
        <v>1.82</v>
      </c>
      <c r="BQ76">
        <v>2.6190000000000002</v>
      </c>
      <c r="BR76">
        <v>0.96399999999999997</v>
      </c>
      <c r="BS76">
        <v>1.494</v>
      </c>
      <c r="BT76">
        <v>1.6439999999999999</v>
      </c>
      <c r="BU76">
        <v>0.48499999999999999</v>
      </c>
      <c r="BV76">
        <v>0.255</v>
      </c>
      <c r="BW76">
        <v>0.84699999999999998</v>
      </c>
      <c r="BX76">
        <v>0.70699999999999996</v>
      </c>
      <c r="BY76">
        <v>0.89200000000000002</v>
      </c>
      <c r="BZ76">
        <v>0.23</v>
      </c>
      <c r="CA76">
        <v>1.083</v>
      </c>
      <c r="CB76">
        <v>1.2110000000000001</v>
      </c>
      <c r="CC76">
        <v>0.70099999999999996</v>
      </c>
      <c r="CD76">
        <v>10.494999999999999</v>
      </c>
      <c r="CE76">
        <v>1.145</v>
      </c>
      <c r="CF76">
        <v>1.8740000000000001</v>
      </c>
      <c r="CG76">
        <v>3.552</v>
      </c>
      <c r="CH76">
        <v>1.0629999999999999</v>
      </c>
      <c r="CI76">
        <v>1.0920000000000001</v>
      </c>
      <c r="CJ76">
        <v>0.89800000000000002</v>
      </c>
      <c r="CK76">
        <v>9.6240000000000006</v>
      </c>
      <c r="CL76">
        <v>153.5</v>
      </c>
      <c r="CM76">
        <v>50.6</v>
      </c>
      <c r="CN76">
        <v>0</v>
      </c>
      <c r="CO76">
        <v>0</v>
      </c>
      <c r="CP76">
        <v>0</v>
      </c>
      <c r="CQ76">
        <v>0</v>
      </c>
      <c r="CR76">
        <v>0.06</v>
      </c>
      <c r="CS76">
        <v>0.38400000000000001</v>
      </c>
      <c r="CT76">
        <v>1.2E-2</v>
      </c>
      <c r="CU76">
        <v>6.6680000000000001</v>
      </c>
      <c r="CV76">
        <v>2.4E-2</v>
      </c>
      <c r="CW76">
        <v>3.7490000000000001</v>
      </c>
      <c r="CX76">
        <v>1.2E-2</v>
      </c>
      <c r="CY76">
        <v>0</v>
      </c>
      <c r="CZ76">
        <v>0</v>
      </c>
      <c r="DA76">
        <v>10.923</v>
      </c>
      <c r="DB76">
        <v>0</v>
      </c>
      <c r="DC76">
        <v>0</v>
      </c>
      <c r="DD76">
        <v>0.91200000000000003</v>
      </c>
      <c r="DE76">
        <v>1.2E-2</v>
      </c>
      <c r="DF76">
        <v>12.907999999999999</v>
      </c>
      <c r="DG76">
        <v>0.252</v>
      </c>
      <c r="DH76">
        <v>0</v>
      </c>
      <c r="DI76">
        <v>0</v>
      </c>
      <c r="DJ76">
        <v>14.084</v>
      </c>
      <c r="DK76">
        <v>0</v>
      </c>
      <c r="DL76">
        <v>0</v>
      </c>
      <c r="DM76">
        <v>3.2360000000000002</v>
      </c>
      <c r="DN76">
        <v>0.28899999999999998</v>
      </c>
      <c r="DO76">
        <v>0</v>
      </c>
      <c r="DP76">
        <v>0</v>
      </c>
      <c r="DQ76">
        <v>3.5999999999999997E-2</v>
      </c>
      <c r="DR76">
        <v>2.4E-2</v>
      </c>
      <c r="DS76">
        <v>0.06</v>
      </c>
      <c r="DT76">
        <v>1.2E-2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3.657</v>
      </c>
      <c r="EA76">
        <v>0</v>
      </c>
      <c r="EB76">
        <v>0</v>
      </c>
      <c r="EC76">
        <v>28.65</v>
      </c>
      <c r="ED76">
        <v>1.7689999999999999</v>
      </c>
      <c r="EE76">
        <v>68.400000000000006</v>
      </c>
      <c r="EF76">
        <v>2.8029999999999999</v>
      </c>
      <c r="EG76">
        <v>2.0316700000000001</v>
      </c>
      <c r="EH76">
        <v>2.4289999999999998</v>
      </c>
      <c r="EI76">
        <v>175</v>
      </c>
      <c r="EJ76">
        <v>0</v>
      </c>
      <c r="EK76">
        <v>0</v>
      </c>
      <c r="EL76">
        <v>0</v>
      </c>
      <c r="EM76" t="s">
        <v>241</v>
      </c>
      <c r="EN76" t="s">
        <v>242</v>
      </c>
      <c r="EO76" t="s">
        <v>242</v>
      </c>
      <c r="EP76" t="s">
        <v>242</v>
      </c>
      <c r="EQ76" t="s">
        <v>242</v>
      </c>
      <c r="ER76" t="s">
        <v>242</v>
      </c>
      <c r="ES76" t="s">
        <v>242</v>
      </c>
      <c r="ET76" t="s">
        <v>242</v>
      </c>
      <c r="EU76" t="s">
        <v>242</v>
      </c>
      <c r="EV76" t="s">
        <v>242</v>
      </c>
      <c r="EW76" t="s">
        <v>242</v>
      </c>
      <c r="EX76" t="s">
        <v>241</v>
      </c>
      <c r="EY76" t="s">
        <v>242</v>
      </c>
      <c r="EZ76" t="s">
        <v>242</v>
      </c>
      <c r="FA76" t="s">
        <v>242</v>
      </c>
      <c r="FB76" t="s">
        <v>242</v>
      </c>
      <c r="FC76" t="s">
        <v>242</v>
      </c>
      <c r="FD76" t="s">
        <v>242</v>
      </c>
      <c r="FE76" t="s">
        <v>242</v>
      </c>
      <c r="FF76" t="s">
        <v>242</v>
      </c>
      <c r="FG76" t="s">
        <v>241</v>
      </c>
      <c r="FH76" t="s">
        <v>241</v>
      </c>
      <c r="FI76" t="s">
        <v>241</v>
      </c>
      <c r="FJ76" t="s">
        <v>241</v>
      </c>
      <c r="FK76" t="s">
        <v>242</v>
      </c>
      <c r="FL76" t="s">
        <v>242</v>
      </c>
      <c r="FM76" t="s">
        <v>242</v>
      </c>
      <c r="FN76" t="s">
        <v>242</v>
      </c>
      <c r="FO76" t="s">
        <v>242</v>
      </c>
      <c r="FP76" t="s">
        <v>242</v>
      </c>
      <c r="FQ76" t="s">
        <v>242</v>
      </c>
      <c r="FR76" t="s">
        <v>242</v>
      </c>
      <c r="FS76" t="s">
        <v>242</v>
      </c>
      <c r="FT76" t="s">
        <v>242</v>
      </c>
      <c r="FU76" t="s">
        <v>242</v>
      </c>
      <c r="FV76" t="s">
        <v>242</v>
      </c>
      <c r="FW76" t="s">
        <v>242</v>
      </c>
      <c r="FX76" t="s">
        <v>242</v>
      </c>
      <c r="FY76" t="s">
        <v>242</v>
      </c>
      <c r="FZ76" t="s">
        <v>242</v>
      </c>
      <c r="GA76" t="s">
        <v>242</v>
      </c>
      <c r="GB76" t="s">
        <v>242</v>
      </c>
      <c r="GC76" t="s">
        <v>242</v>
      </c>
      <c r="GD76" t="s">
        <v>242</v>
      </c>
      <c r="GE76" t="s">
        <v>242</v>
      </c>
      <c r="GF76" t="s">
        <v>242</v>
      </c>
      <c r="GG76" t="s">
        <v>266</v>
      </c>
      <c r="GH76" t="s">
        <v>250</v>
      </c>
      <c r="GI76" t="s">
        <v>242</v>
      </c>
      <c r="GJ76" t="s">
        <v>242</v>
      </c>
      <c r="GK76" t="s">
        <v>242</v>
      </c>
      <c r="GL76">
        <v>0</v>
      </c>
      <c r="GM76">
        <v>0</v>
      </c>
      <c r="GN76">
        <v>0</v>
      </c>
      <c r="GR76" t="s">
        <v>242</v>
      </c>
      <c r="GS76" t="s">
        <v>242</v>
      </c>
      <c r="GT76" t="s">
        <v>242</v>
      </c>
      <c r="GU76" t="s">
        <v>242</v>
      </c>
      <c r="GV76" t="s">
        <v>242</v>
      </c>
      <c r="GW76" t="s">
        <v>242</v>
      </c>
      <c r="GX76" t="s">
        <v>242</v>
      </c>
      <c r="GY76" t="s">
        <v>242</v>
      </c>
      <c r="GZ76" t="s">
        <v>242</v>
      </c>
      <c r="HA76" t="s">
        <v>242</v>
      </c>
      <c r="HB76" t="s">
        <v>242</v>
      </c>
      <c r="HC76" t="s">
        <v>242</v>
      </c>
      <c r="HD76" t="s">
        <v>242</v>
      </c>
      <c r="HE76" t="s">
        <v>242</v>
      </c>
      <c r="HF76" t="s">
        <v>242</v>
      </c>
    </row>
    <row r="77" spans="1:214">
      <c r="A77">
        <v>3</v>
      </c>
      <c r="B77" t="s">
        <v>267</v>
      </c>
      <c r="F77">
        <v>536.29999999999995</v>
      </c>
      <c r="G77">
        <v>2243.8791999999999</v>
      </c>
      <c r="H77">
        <v>96.486000000000004</v>
      </c>
      <c r="I77">
        <v>20.405999999999999</v>
      </c>
      <c r="J77">
        <v>38.637999999999998</v>
      </c>
      <c r="K77">
        <v>24.5</v>
      </c>
      <c r="L77">
        <v>4.7119999999999997</v>
      </c>
      <c r="M77">
        <v>4.3940000000000001</v>
      </c>
      <c r="N77">
        <v>0.313</v>
      </c>
      <c r="O77">
        <v>0</v>
      </c>
      <c r="P77">
        <v>29.4</v>
      </c>
      <c r="Q77">
        <v>6</v>
      </c>
      <c r="R77">
        <v>0.14799999999999999</v>
      </c>
      <c r="S77">
        <v>0</v>
      </c>
      <c r="T77">
        <v>0.7</v>
      </c>
      <c r="U77">
        <v>0.56299999999999994</v>
      </c>
      <c r="V77">
        <v>36.299999999999997</v>
      </c>
      <c r="W77">
        <v>0.52100000000000002</v>
      </c>
      <c r="X77">
        <v>0.26400000000000001</v>
      </c>
      <c r="Y77">
        <v>3.5920000000000001</v>
      </c>
      <c r="Z77">
        <v>7.2430000000000003</v>
      </c>
      <c r="AA77">
        <v>0.72299999999999998</v>
      </c>
      <c r="AB77">
        <v>0.35399999999999998</v>
      </c>
      <c r="AC77">
        <v>3.38</v>
      </c>
      <c r="AD77">
        <v>29.7</v>
      </c>
      <c r="AE77">
        <v>2.4</v>
      </c>
      <c r="AF77">
        <v>49.902000000000001</v>
      </c>
      <c r="AG77">
        <v>1075.7</v>
      </c>
      <c r="AH77">
        <v>443.8</v>
      </c>
      <c r="AI77">
        <v>44.3</v>
      </c>
      <c r="AJ77">
        <v>53.6</v>
      </c>
      <c r="AK77">
        <v>200.5</v>
      </c>
      <c r="AL77">
        <v>238.7</v>
      </c>
      <c r="AM77">
        <v>1495.3</v>
      </c>
      <c r="AN77">
        <v>2.6110000000000002</v>
      </c>
      <c r="AO77">
        <v>3.7389999999999999</v>
      </c>
      <c r="AP77">
        <v>0.29399999999999998</v>
      </c>
      <c r="AQ77">
        <v>0.86099999999999999</v>
      </c>
      <c r="AR77">
        <v>109.8</v>
      </c>
      <c r="AS77">
        <v>3.17</v>
      </c>
      <c r="AT77">
        <v>0</v>
      </c>
      <c r="AU77">
        <v>0</v>
      </c>
      <c r="AV77">
        <v>0</v>
      </c>
      <c r="AW77">
        <v>0</v>
      </c>
      <c r="AX77">
        <v>0.92</v>
      </c>
      <c r="AY77">
        <v>0.55900000000000005</v>
      </c>
      <c r="AZ77">
        <v>0</v>
      </c>
      <c r="BA77">
        <v>1.4790000000000001</v>
      </c>
      <c r="BB77">
        <v>1.143</v>
      </c>
      <c r="BC77">
        <v>1.1850000000000001</v>
      </c>
      <c r="BD77">
        <v>0</v>
      </c>
      <c r="BE77">
        <v>2.3330000000000002</v>
      </c>
      <c r="BF77">
        <v>0.01</v>
      </c>
      <c r="BG77">
        <v>0</v>
      </c>
      <c r="BH77">
        <v>7.1999999999999995E-2</v>
      </c>
      <c r="BI77">
        <v>21.320799999999998</v>
      </c>
      <c r="BJ77">
        <v>21.392800000000001</v>
      </c>
      <c r="BK77">
        <v>1.2450000000000001</v>
      </c>
      <c r="BL77">
        <v>1.51</v>
      </c>
      <c r="BM77">
        <v>0.48980000000000001</v>
      </c>
      <c r="BN77">
        <v>1.0840000000000001</v>
      </c>
      <c r="BO77">
        <v>0.155</v>
      </c>
      <c r="BP77">
        <v>1.8320000000000001</v>
      </c>
      <c r="BQ77">
        <v>2.6549999999999998</v>
      </c>
      <c r="BR77">
        <v>0.94</v>
      </c>
      <c r="BS77">
        <v>1.494</v>
      </c>
      <c r="BT77">
        <v>1.548</v>
      </c>
      <c r="BU77">
        <v>0.46100000000000002</v>
      </c>
      <c r="BV77">
        <v>0.24299999999999999</v>
      </c>
      <c r="BW77">
        <v>0.81100000000000005</v>
      </c>
      <c r="BX77">
        <v>0.65900000000000003</v>
      </c>
      <c r="BY77">
        <v>0.85599999999999998</v>
      </c>
      <c r="BZ77">
        <v>0.218</v>
      </c>
      <c r="CA77">
        <v>1.0589999999999999</v>
      </c>
      <c r="CB77">
        <v>1.1870000000000001</v>
      </c>
      <c r="CC77">
        <v>0.64100000000000001</v>
      </c>
      <c r="CD77">
        <v>10.111000000000001</v>
      </c>
      <c r="CE77">
        <v>1.133</v>
      </c>
      <c r="CF77">
        <v>1.79</v>
      </c>
      <c r="CG77">
        <v>3.4079999999999999</v>
      </c>
      <c r="CH77">
        <v>0.97899999999999998</v>
      </c>
      <c r="CI77">
        <v>1.044</v>
      </c>
      <c r="CJ77">
        <v>0.81399999999999995</v>
      </c>
      <c r="CK77">
        <v>9.1679999999999993</v>
      </c>
      <c r="CL77">
        <v>122.3</v>
      </c>
      <c r="CM77">
        <v>41</v>
      </c>
      <c r="CN77">
        <v>0</v>
      </c>
      <c r="CO77">
        <v>0</v>
      </c>
      <c r="CP77">
        <v>0</v>
      </c>
      <c r="CQ77">
        <v>0</v>
      </c>
      <c r="CR77">
        <v>7.1999999999999995E-2</v>
      </c>
      <c r="CS77">
        <v>0.55200000000000005</v>
      </c>
      <c r="CT77">
        <v>3.5999999999999997E-2</v>
      </c>
      <c r="CU77">
        <v>8.4920000000000009</v>
      </c>
      <c r="CV77">
        <v>7.1999999999999995E-2</v>
      </c>
      <c r="CW77">
        <v>4.7450000000000001</v>
      </c>
      <c r="CX77">
        <v>2.4E-2</v>
      </c>
      <c r="CY77">
        <v>0</v>
      </c>
      <c r="CZ77">
        <v>0</v>
      </c>
      <c r="DA77">
        <v>14.007</v>
      </c>
      <c r="DB77">
        <v>0.06</v>
      </c>
      <c r="DC77">
        <v>0</v>
      </c>
      <c r="DD77">
        <v>1.26</v>
      </c>
      <c r="DE77">
        <v>2.4E-2</v>
      </c>
      <c r="DF77">
        <v>16.196000000000002</v>
      </c>
      <c r="DG77">
        <v>0.28799999999999998</v>
      </c>
      <c r="DH77">
        <v>0</v>
      </c>
      <c r="DI77">
        <v>0</v>
      </c>
      <c r="DJ77">
        <v>17.827999999999999</v>
      </c>
      <c r="DK77">
        <v>0</v>
      </c>
      <c r="DL77">
        <v>0</v>
      </c>
      <c r="DM77">
        <v>3.7160000000000002</v>
      </c>
      <c r="DN77">
        <v>0.373</v>
      </c>
      <c r="DO77">
        <v>0</v>
      </c>
      <c r="DP77">
        <v>0</v>
      </c>
      <c r="DQ77">
        <v>4.8000000000000001E-2</v>
      </c>
      <c r="DR77">
        <v>2.4E-2</v>
      </c>
      <c r="DS77">
        <v>0.108</v>
      </c>
      <c r="DT77">
        <v>2.4E-2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4.2809999999999997</v>
      </c>
      <c r="EA77">
        <v>0</v>
      </c>
      <c r="EB77">
        <v>0</v>
      </c>
      <c r="EC77">
        <v>36.101999999999997</v>
      </c>
      <c r="ED77">
        <v>2.3330000000000002</v>
      </c>
      <c r="EE77">
        <v>64.8</v>
      </c>
      <c r="EF77">
        <v>2.7789999999999999</v>
      </c>
      <c r="EG77">
        <v>2.0416699999999999</v>
      </c>
      <c r="EH77">
        <v>2.165</v>
      </c>
      <c r="EI77">
        <v>175</v>
      </c>
      <c r="EJ77">
        <v>0</v>
      </c>
      <c r="EK77">
        <v>0</v>
      </c>
      <c r="EL77">
        <v>0</v>
      </c>
      <c r="EM77" t="s">
        <v>241</v>
      </c>
      <c r="EU77" t="s">
        <v>241</v>
      </c>
      <c r="EV77" t="s">
        <v>241</v>
      </c>
      <c r="EX77" t="s">
        <v>241</v>
      </c>
      <c r="FA77" t="s">
        <v>242</v>
      </c>
      <c r="FG77" t="s">
        <v>241</v>
      </c>
      <c r="FH77" t="s">
        <v>241</v>
      </c>
      <c r="FI77" t="s">
        <v>241</v>
      </c>
      <c r="FJ77" t="s">
        <v>241</v>
      </c>
      <c r="FM77" t="s">
        <v>241</v>
      </c>
      <c r="GA77" t="s">
        <v>242</v>
      </c>
      <c r="GE77" t="s">
        <v>242</v>
      </c>
      <c r="GF77" t="s">
        <v>242</v>
      </c>
      <c r="GG77" t="s">
        <v>251</v>
      </c>
      <c r="GH77" t="s">
        <v>268</v>
      </c>
      <c r="GI77" t="s">
        <v>242</v>
      </c>
      <c r="GJ77" t="s">
        <v>242</v>
      </c>
      <c r="GK77" t="s">
        <v>242</v>
      </c>
      <c r="GL77">
        <v>0</v>
      </c>
      <c r="GM77">
        <v>0</v>
      </c>
      <c r="GN77">
        <v>0</v>
      </c>
    </row>
    <row r="78" spans="1:214">
      <c r="A78">
        <v>4</v>
      </c>
      <c r="B78" t="s">
        <v>344</v>
      </c>
      <c r="D78" t="s">
        <v>241</v>
      </c>
      <c r="E78" t="s">
        <v>231</v>
      </c>
      <c r="F78">
        <v>536.29999999999995</v>
      </c>
      <c r="G78">
        <v>2243.8791999999999</v>
      </c>
      <c r="H78">
        <v>96.486000000000004</v>
      </c>
      <c r="I78">
        <v>20.405999999999999</v>
      </c>
      <c r="J78">
        <v>38.637999999999998</v>
      </c>
      <c r="K78">
        <v>24.5</v>
      </c>
      <c r="L78">
        <v>4.7119999999999997</v>
      </c>
      <c r="M78">
        <v>4.3940000000000001</v>
      </c>
      <c r="N78">
        <v>0.313</v>
      </c>
      <c r="O78">
        <v>0</v>
      </c>
      <c r="P78">
        <v>29.4</v>
      </c>
      <c r="Q78">
        <v>6</v>
      </c>
      <c r="R78">
        <v>0.14799999999999999</v>
      </c>
      <c r="S78">
        <v>0</v>
      </c>
      <c r="T78">
        <v>0.7</v>
      </c>
      <c r="U78">
        <v>0.56299999999999994</v>
      </c>
      <c r="V78">
        <v>36.299999999999997</v>
      </c>
      <c r="W78">
        <v>0.52100000000000002</v>
      </c>
      <c r="X78">
        <v>0.26400000000000001</v>
      </c>
      <c r="Y78">
        <v>3.5920000000000001</v>
      </c>
      <c r="Z78">
        <v>7.2430000000000003</v>
      </c>
      <c r="AA78">
        <v>0.72299999999999998</v>
      </c>
      <c r="AB78">
        <v>0.35399999999999998</v>
      </c>
      <c r="AC78">
        <v>3.38</v>
      </c>
      <c r="AD78">
        <v>29.7</v>
      </c>
      <c r="AE78">
        <v>2.4</v>
      </c>
      <c r="AF78">
        <v>49.902000000000001</v>
      </c>
      <c r="AG78">
        <v>1075.7</v>
      </c>
      <c r="AH78">
        <v>443.8</v>
      </c>
      <c r="AI78">
        <v>44.3</v>
      </c>
      <c r="AJ78">
        <v>53.6</v>
      </c>
      <c r="AK78">
        <v>200.5</v>
      </c>
      <c r="AL78">
        <v>238.7</v>
      </c>
      <c r="AM78">
        <v>1495.3</v>
      </c>
      <c r="AN78">
        <v>2.6110000000000002</v>
      </c>
      <c r="AO78">
        <v>3.7389999999999999</v>
      </c>
      <c r="AP78">
        <v>0.29399999999999998</v>
      </c>
      <c r="AQ78">
        <v>0.86099999999999999</v>
      </c>
      <c r="AR78">
        <v>109.8</v>
      </c>
      <c r="AS78">
        <v>3.17</v>
      </c>
      <c r="AT78">
        <v>0</v>
      </c>
      <c r="AU78">
        <v>0</v>
      </c>
      <c r="AV78">
        <v>0</v>
      </c>
      <c r="AW78">
        <v>0</v>
      </c>
      <c r="AX78">
        <v>0.92</v>
      </c>
      <c r="AY78">
        <v>0.55900000000000005</v>
      </c>
      <c r="AZ78">
        <v>0</v>
      </c>
      <c r="BA78">
        <v>1.4790000000000001</v>
      </c>
      <c r="BB78">
        <v>1.143</v>
      </c>
      <c r="BC78">
        <v>1.1850000000000001</v>
      </c>
      <c r="BD78">
        <v>0</v>
      </c>
      <c r="BE78">
        <v>2.3330000000000002</v>
      </c>
      <c r="BF78">
        <v>0.01</v>
      </c>
      <c r="BG78">
        <v>0</v>
      </c>
      <c r="BH78">
        <v>7.1999999999999995E-2</v>
      </c>
      <c r="BI78">
        <v>21.320799999999998</v>
      </c>
      <c r="BJ78">
        <v>21.392800000000001</v>
      </c>
      <c r="BK78">
        <v>1.2450000000000001</v>
      </c>
      <c r="BL78">
        <v>1.51</v>
      </c>
      <c r="BM78">
        <v>0.48980000000000001</v>
      </c>
      <c r="BN78">
        <v>1.0840000000000001</v>
      </c>
      <c r="BO78">
        <v>0.155</v>
      </c>
      <c r="BP78">
        <v>1.8320000000000001</v>
      </c>
      <c r="BQ78">
        <v>2.6549999999999998</v>
      </c>
      <c r="BR78">
        <v>0.94</v>
      </c>
      <c r="BS78">
        <v>1.494</v>
      </c>
      <c r="BT78">
        <v>1.548</v>
      </c>
      <c r="BU78">
        <v>0.46100000000000002</v>
      </c>
      <c r="BV78">
        <v>0.24299999999999999</v>
      </c>
      <c r="BW78">
        <v>0.81100000000000005</v>
      </c>
      <c r="BX78">
        <v>0.65900000000000003</v>
      </c>
      <c r="BY78">
        <v>0.85599999999999998</v>
      </c>
      <c r="BZ78">
        <v>0.218</v>
      </c>
      <c r="CA78">
        <v>1.0589999999999999</v>
      </c>
      <c r="CB78">
        <v>1.1870000000000001</v>
      </c>
      <c r="CC78">
        <v>0.64100000000000001</v>
      </c>
      <c r="CD78">
        <v>10.111000000000001</v>
      </c>
      <c r="CE78">
        <v>1.133</v>
      </c>
      <c r="CF78">
        <v>1.79</v>
      </c>
      <c r="CG78">
        <v>3.4079999999999999</v>
      </c>
      <c r="CH78">
        <v>0.97899999999999998</v>
      </c>
      <c r="CI78">
        <v>1.044</v>
      </c>
      <c r="CJ78">
        <v>0.81399999999999995</v>
      </c>
      <c r="CK78">
        <v>9.1679999999999993</v>
      </c>
      <c r="CL78">
        <v>122.3</v>
      </c>
      <c r="CM78">
        <v>41</v>
      </c>
      <c r="CN78">
        <v>0</v>
      </c>
      <c r="CO78">
        <v>0</v>
      </c>
      <c r="CP78">
        <v>0</v>
      </c>
      <c r="CQ78">
        <v>0</v>
      </c>
      <c r="CR78">
        <v>7.1999999999999995E-2</v>
      </c>
      <c r="CS78">
        <v>0.55200000000000005</v>
      </c>
      <c r="CT78">
        <v>3.5999999999999997E-2</v>
      </c>
      <c r="CU78">
        <v>8.4920000000000009</v>
      </c>
      <c r="CV78">
        <v>7.1999999999999995E-2</v>
      </c>
      <c r="CW78">
        <v>4.7450000000000001</v>
      </c>
      <c r="CX78">
        <v>2.4E-2</v>
      </c>
      <c r="CY78">
        <v>0</v>
      </c>
      <c r="CZ78">
        <v>0</v>
      </c>
      <c r="DA78">
        <v>14.007</v>
      </c>
      <c r="DB78">
        <v>0.06</v>
      </c>
      <c r="DC78">
        <v>0</v>
      </c>
      <c r="DD78">
        <v>1.26</v>
      </c>
      <c r="DE78">
        <v>2.4E-2</v>
      </c>
      <c r="DF78">
        <v>16.196000000000002</v>
      </c>
      <c r="DG78">
        <v>0.28799999999999998</v>
      </c>
      <c r="DH78">
        <v>0</v>
      </c>
      <c r="DI78">
        <v>0</v>
      </c>
      <c r="DJ78">
        <v>17.827999999999999</v>
      </c>
      <c r="DK78">
        <v>0</v>
      </c>
      <c r="DL78">
        <v>0</v>
      </c>
      <c r="DM78">
        <v>3.7160000000000002</v>
      </c>
      <c r="DN78">
        <v>0.373</v>
      </c>
      <c r="DO78">
        <v>0</v>
      </c>
      <c r="DP78">
        <v>0</v>
      </c>
      <c r="DQ78">
        <v>4.8000000000000001E-2</v>
      </c>
      <c r="DR78">
        <v>2.4E-2</v>
      </c>
      <c r="DS78">
        <v>0.108</v>
      </c>
      <c r="DT78">
        <v>2.4E-2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4.2809999999999997</v>
      </c>
      <c r="EA78">
        <v>0</v>
      </c>
      <c r="EB78">
        <v>0</v>
      </c>
      <c r="EC78">
        <v>36.101999999999997</v>
      </c>
      <c r="ED78">
        <v>2.3330000000000002</v>
      </c>
      <c r="EE78">
        <v>64.8</v>
      </c>
      <c r="EF78">
        <v>2.7789999999999999</v>
      </c>
      <c r="EG78">
        <v>2.0416699999999999</v>
      </c>
      <c r="EH78">
        <v>2.165</v>
      </c>
      <c r="EI78">
        <v>175</v>
      </c>
      <c r="EJ78">
        <v>0</v>
      </c>
      <c r="EK78">
        <v>0</v>
      </c>
      <c r="EL78">
        <v>0</v>
      </c>
      <c r="EM78" t="s">
        <v>241</v>
      </c>
      <c r="EN78" t="s">
        <v>242</v>
      </c>
      <c r="EO78" t="s">
        <v>242</v>
      </c>
      <c r="EP78" t="s">
        <v>242</v>
      </c>
      <c r="EQ78" t="s">
        <v>242</v>
      </c>
      <c r="ER78" t="s">
        <v>242</v>
      </c>
      <c r="ES78" t="s">
        <v>242</v>
      </c>
      <c r="ET78" t="s">
        <v>242</v>
      </c>
      <c r="EU78" t="s">
        <v>241</v>
      </c>
      <c r="EV78" t="s">
        <v>241</v>
      </c>
      <c r="EW78" t="s">
        <v>242</v>
      </c>
      <c r="EX78" t="s">
        <v>241</v>
      </c>
      <c r="EY78" t="s">
        <v>242</v>
      </c>
      <c r="EZ78" t="s">
        <v>242</v>
      </c>
      <c r="FA78" t="s">
        <v>242</v>
      </c>
      <c r="FB78" t="s">
        <v>242</v>
      </c>
      <c r="FC78" t="s">
        <v>242</v>
      </c>
      <c r="FD78" t="s">
        <v>242</v>
      </c>
      <c r="FE78" t="s">
        <v>242</v>
      </c>
      <c r="FF78" t="s">
        <v>242</v>
      </c>
      <c r="FG78" t="s">
        <v>241</v>
      </c>
      <c r="FH78" t="s">
        <v>241</v>
      </c>
      <c r="FI78" t="s">
        <v>241</v>
      </c>
      <c r="FJ78" t="s">
        <v>241</v>
      </c>
      <c r="FK78" t="s">
        <v>242</v>
      </c>
      <c r="FL78" t="s">
        <v>242</v>
      </c>
      <c r="FM78" t="s">
        <v>241</v>
      </c>
      <c r="FN78" t="s">
        <v>242</v>
      </c>
      <c r="FO78" t="s">
        <v>242</v>
      </c>
      <c r="FP78" t="s">
        <v>242</v>
      </c>
      <c r="FQ78" t="s">
        <v>242</v>
      </c>
      <c r="FR78" t="s">
        <v>242</v>
      </c>
      <c r="FS78" t="s">
        <v>242</v>
      </c>
      <c r="FT78" t="s">
        <v>242</v>
      </c>
      <c r="FU78" t="s">
        <v>242</v>
      </c>
      <c r="FV78" t="s">
        <v>242</v>
      </c>
      <c r="FW78" t="s">
        <v>242</v>
      </c>
      <c r="FX78" t="s">
        <v>242</v>
      </c>
      <c r="FY78" t="s">
        <v>242</v>
      </c>
      <c r="FZ78" t="s">
        <v>242</v>
      </c>
      <c r="GA78" t="s">
        <v>242</v>
      </c>
      <c r="GB78" t="s">
        <v>242</v>
      </c>
      <c r="GC78" t="s">
        <v>242</v>
      </c>
      <c r="GD78" t="s">
        <v>242</v>
      </c>
      <c r="GE78" t="s">
        <v>242</v>
      </c>
      <c r="GF78" t="s">
        <v>242</v>
      </c>
      <c r="GG78" t="s">
        <v>251</v>
      </c>
      <c r="GH78" t="s">
        <v>268</v>
      </c>
      <c r="GI78" t="s">
        <v>242</v>
      </c>
      <c r="GJ78" t="s">
        <v>242</v>
      </c>
      <c r="GK78" t="s">
        <v>242</v>
      </c>
      <c r="GL78">
        <v>0</v>
      </c>
      <c r="GM78">
        <v>0</v>
      </c>
      <c r="GN78">
        <v>0</v>
      </c>
      <c r="GR78" t="s">
        <v>242</v>
      </c>
      <c r="GS78" t="s">
        <v>242</v>
      </c>
      <c r="GT78" t="s">
        <v>242</v>
      </c>
      <c r="GU78" t="s">
        <v>242</v>
      </c>
      <c r="GV78" t="s">
        <v>242</v>
      </c>
      <c r="GW78" t="s">
        <v>242</v>
      </c>
      <c r="GX78" t="s">
        <v>242</v>
      </c>
      <c r="GY78" t="s">
        <v>242</v>
      </c>
      <c r="GZ78" t="s">
        <v>242</v>
      </c>
      <c r="HA78" t="s">
        <v>242</v>
      </c>
      <c r="HB78" t="s">
        <v>242</v>
      </c>
      <c r="HC78" t="s">
        <v>242</v>
      </c>
      <c r="HD78" t="s">
        <v>242</v>
      </c>
      <c r="HE78" t="s">
        <v>242</v>
      </c>
      <c r="HF78" t="s">
        <v>242</v>
      </c>
    </row>
    <row r="79" spans="1:214">
      <c r="A79">
        <v>3</v>
      </c>
      <c r="B79" t="s">
        <v>269</v>
      </c>
      <c r="F79">
        <v>446.8</v>
      </c>
      <c r="G79">
        <v>1869.4112</v>
      </c>
      <c r="H79">
        <v>63.002000000000002</v>
      </c>
      <c r="I79">
        <v>24.471</v>
      </c>
      <c r="J79">
        <v>25.006</v>
      </c>
      <c r="K79">
        <v>29.015000000000001</v>
      </c>
      <c r="L79">
        <v>2.41</v>
      </c>
      <c r="M79">
        <v>5.0739999999999998</v>
      </c>
      <c r="N79">
        <v>0.94499999999999995</v>
      </c>
      <c r="O79">
        <v>0</v>
      </c>
      <c r="P79">
        <v>259.3</v>
      </c>
      <c r="Q79">
        <v>217.5</v>
      </c>
      <c r="R79">
        <v>0.17599999999999999</v>
      </c>
      <c r="S79">
        <v>1</v>
      </c>
      <c r="T79">
        <v>1.1839999999999999</v>
      </c>
      <c r="U79">
        <v>0.90100000000000002</v>
      </c>
      <c r="V79">
        <v>35</v>
      </c>
      <c r="W79">
        <v>0.33200000000000002</v>
      </c>
      <c r="X79">
        <v>0.35099999999999998</v>
      </c>
      <c r="Y79">
        <v>1.3268</v>
      </c>
      <c r="Z79">
        <v>6.5549999999999997</v>
      </c>
      <c r="AA79">
        <v>0.65500000000000003</v>
      </c>
      <c r="AB79">
        <v>0.14699999999999999</v>
      </c>
      <c r="AC79">
        <v>7.21</v>
      </c>
      <c r="AD79">
        <v>53</v>
      </c>
      <c r="AE79">
        <v>1.44</v>
      </c>
      <c r="AF79">
        <v>0.51400000000000001</v>
      </c>
      <c r="AG79">
        <v>984.8</v>
      </c>
      <c r="AH79">
        <v>283.8</v>
      </c>
      <c r="AI79">
        <v>645.29999999999995</v>
      </c>
      <c r="AJ79">
        <v>53.5</v>
      </c>
      <c r="AK79">
        <v>508</v>
      </c>
      <c r="AL79">
        <v>214.5</v>
      </c>
      <c r="AM79">
        <v>1504.3</v>
      </c>
      <c r="AN79">
        <v>1.4610000000000001</v>
      </c>
      <c r="AO79">
        <v>3.754</v>
      </c>
      <c r="AP79">
        <v>0.32</v>
      </c>
      <c r="AQ79">
        <v>0.57399999999999995</v>
      </c>
      <c r="AR79">
        <v>136.5</v>
      </c>
      <c r="AS79">
        <v>29.83</v>
      </c>
      <c r="AT79">
        <v>0</v>
      </c>
      <c r="AU79">
        <v>0</v>
      </c>
      <c r="AV79">
        <v>0</v>
      </c>
      <c r="AW79">
        <v>0</v>
      </c>
      <c r="AX79">
        <v>2.0979999999999999</v>
      </c>
      <c r="AY79">
        <v>2.2519999999999998</v>
      </c>
      <c r="AZ79">
        <v>0</v>
      </c>
      <c r="BA79">
        <v>4.3449999999999998</v>
      </c>
      <c r="BB79">
        <v>1.0589999999999999</v>
      </c>
      <c r="BC79">
        <v>0.47499999999999998</v>
      </c>
      <c r="BD79">
        <v>0.32500000000000001</v>
      </c>
      <c r="BE79">
        <v>1.8540000000000001</v>
      </c>
      <c r="BF79">
        <v>0.08</v>
      </c>
      <c r="BG79">
        <v>0.09</v>
      </c>
      <c r="BH79">
        <v>0</v>
      </c>
      <c r="BI79">
        <v>22.021000000000001</v>
      </c>
      <c r="BJ79">
        <v>22.021000000000001</v>
      </c>
      <c r="BK79">
        <v>0.78800000000000003</v>
      </c>
      <c r="BL79">
        <v>1.032</v>
      </c>
      <c r="BM79">
        <v>0.151</v>
      </c>
      <c r="BN79">
        <v>0.39900000000000002</v>
      </c>
      <c r="BO79">
        <v>9.7000000000000003E-2</v>
      </c>
      <c r="BP79">
        <v>0.99299999999999999</v>
      </c>
      <c r="BQ79">
        <v>1.472</v>
      </c>
      <c r="BR79">
        <v>1.222</v>
      </c>
      <c r="BS79">
        <v>2.258</v>
      </c>
      <c r="BT79">
        <v>1.788</v>
      </c>
      <c r="BU79">
        <v>0.55500000000000005</v>
      </c>
      <c r="BV79">
        <v>0.16400000000000001</v>
      </c>
      <c r="BW79">
        <v>1.226</v>
      </c>
      <c r="BX79">
        <v>1.1559999999999999</v>
      </c>
      <c r="BY79">
        <v>0.97099999999999997</v>
      </c>
      <c r="BZ79">
        <v>0.32100000000000001</v>
      </c>
      <c r="CA79">
        <v>1.514</v>
      </c>
      <c r="CB79">
        <v>0.86299999999999999</v>
      </c>
      <c r="CC79">
        <v>0.61899999999999999</v>
      </c>
      <c r="CD79">
        <v>12.641999999999999</v>
      </c>
      <c r="CE79">
        <v>0.73399999999999999</v>
      </c>
      <c r="CF79">
        <v>1.5880000000000001</v>
      </c>
      <c r="CG79">
        <v>5.6619999999999999</v>
      </c>
      <c r="CH79">
        <v>0.501</v>
      </c>
      <c r="CI79">
        <v>2.7080000000000002</v>
      </c>
      <c r="CJ79">
        <v>1.302</v>
      </c>
      <c r="CK79">
        <v>12.497999999999999</v>
      </c>
      <c r="CL79">
        <v>59.1</v>
      </c>
      <c r="CM79">
        <v>19.600000000000001</v>
      </c>
      <c r="CN79">
        <v>0.79200000000000004</v>
      </c>
      <c r="CO79">
        <v>0.51200000000000001</v>
      </c>
      <c r="CP79">
        <v>0.316</v>
      </c>
      <c r="CQ79">
        <v>0.63600000000000001</v>
      </c>
      <c r="CR79">
        <v>0.82799999999999996</v>
      </c>
      <c r="CS79">
        <v>2.4409999999999998</v>
      </c>
      <c r="CT79">
        <v>0.26400000000000001</v>
      </c>
      <c r="CU79">
        <v>6.26</v>
      </c>
      <c r="CV79">
        <v>0.20499999999999999</v>
      </c>
      <c r="CW79">
        <v>2.36</v>
      </c>
      <c r="CX79">
        <v>0.13200000000000001</v>
      </c>
      <c r="CY79">
        <v>0.02</v>
      </c>
      <c r="CZ79">
        <v>0</v>
      </c>
      <c r="DA79">
        <v>14.768000000000001</v>
      </c>
      <c r="DB79">
        <v>0.312</v>
      </c>
      <c r="DC79">
        <v>0.152</v>
      </c>
      <c r="DD79">
        <v>0.65200000000000002</v>
      </c>
      <c r="DE79">
        <v>0.224</v>
      </c>
      <c r="DF79">
        <v>5.9569999999999999</v>
      </c>
      <c r="DG79">
        <v>0.123</v>
      </c>
      <c r="DH79">
        <v>7.4999999999999997E-2</v>
      </c>
      <c r="DI79">
        <v>0</v>
      </c>
      <c r="DJ79">
        <v>7.4950000000000001</v>
      </c>
      <c r="DK79">
        <v>0</v>
      </c>
      <c r="DL79">
        <v>0</v>
      </c>
      <c r="DM79">
        <v>0.81</v>
      </c>
      <c r="DN79">
        <v>0.35899999999999999</v>
      </c>
      <c r="DO79">
        <v>0</v>
      </c>
      <c r="DP79">
        <v>0</v>
      </c>
      <c r="DQ79">
        <v>0</v>
      </c>
      <c r="DR79">
        <v>0</v>
      </c>
      <c r="DS79">
        <v>5.5E-2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1.224</v>
      </c>
      <c r="EA79">
        <v>1.304</v>
      </c>
      <c r="EB79">
        <v>0.95199999999999996</v>
      </c>
      <c r="EC79">
        <v>21.225999999999999</v>
      </c>
      <c r="ED79">
        <v>1.47</v>
      </c>
      <c r="EE79">
        <v>56</v>
      </c>
      <c r="EF79">
        <v>0.89400000000000002</v>
      </c>
      <c r="EG79">
        <v>2.4179200000000001</v>
      </c>
      <c r="EH79">
        <v>2.4500000000000002</v>
      </c>
      <c r="EI79">
        <v>43</v>
      </c>
      <c r="EJ79">
        <v>0</v>
      </c>
      <c r="EK79">
        <v>0</v>
      </c>
      <c r="EL79">
        <v>0</v>
      </c>
      <c r="EM79" t="s">
        <v>241</v>
      </c>
      <c r="ES79" t="s">
        <v>241</v>
      </c>
      <c r="FA79" t="s">
        <v>242</v>
      </c>
      <c r="FG79" t="s">
        <v>241</v>
      </c>
      <c r="GA79" t="s">
        <v>242</v>
      </c>
      <c r="GE79" t="s">
        <v>242</v>
      </c>
      <c r="GF79" t="s">
        <v>242</v>
      </c>
      <c r="GG79" t="s">
        <v>235</v>
      </c>
      <c r="GH79" t="s">
        <v>243</v>
      </c>
      <c r="GI79" t="s">
        <v>242</v>
      </c>
      <c r="GJ79" t="s">
        <v>242</v>
      </c>
      <c r="GK79" t="s">
        <v>242</v>
      </c>
      <c r="GL79">
        <v>0</v>
      </c>
      <c r="GM79">
        <v>0</v>
      </c>
      <c r="GN79">
        <v>0</v>
      </c>
    </row>
    <row r="80" spans="1:214">
      <c r="A80">
        <v>4</v>
      </c>
      <c r="B80" t="s">
        <v>342</v>
      </c>
      <c r="D80" t="s">
        <v>241</v>
      </c>
      <c r="E80" t="s">
        <v>231</v>
      </c>
      <c r="F80">
        <v>446.8</v>
      </c>
      <c r="G80">
        <v>1869.4112</v>
      </c>
      <c r="H80">
        <v>63.002000000000002</v>
      </c>
      <c r="I80">
        <v>24.471</v>
      </c>
      <c r="J80">
        <v>25.006</v>
      </c>
      <c r="K80">
        <v>29.015000000000001</v>
      </c>
      <c r="L80">
        <v>2.41</v>
      </c>
      <c r="M80">
        <v>5.0739999999999998</v>
      </c>
      <c r="N80">
        <v>0.94499999999999995</v>
      </c>
      <c r="O80">
        <v>0</v>
      </c>
      <c r="P80">
        <v>259.3</v>
      </c>
      <c r="Q80">
        <v>217.5</v>
      </c>
      <c r="R80">
        <v>0.17599999999999999</v>
      </c>
      <c r="S80">
        <v>1</v>
      </c>
      <c r="T80">
        <v>1.1839999999999999</v>
      </c>
      <c r="U80">
        <v>0.90100000000000002</v>
      </c>
      <c r="V80">
        <v>35</v>
      </c>
      <c r="W80">
        <v>0.33200000000000002</v>
      </c>
      <c r="X80">
        <v>0.35099999999999998</v>
      </c>
      <c r="Y80">
        <v>1.3268</v>
      </c>
      <c r="Z80">
        <v>6.5549999999999997</v>
      </c>
      <c r="AA80">
        <v>0.65500000000000003</v>
      </c>
      <c r="AB80">
        <v>0.14699999999999999</v>
      </c>
      <c r="AC80">
        <v>7.21</v>
      </c>
      <c r="AD80">
        <v>53</v>
      </c>
      <c r="AE80">
        <v>1.44</v>
      </c>
      <c r="AF80">
        <v>0.51400000000000001</v>
      </c>
      <c r="AG80">
        <v>984.8</v>
      </c>
      <c r="AH80">
        <v>283.8</v>
      </c>
      <c r="AI80">
        <v>645.29999999999995</v>
      </c>
      <c r="AJ80">
        <v>53.5</v>
      </c>
      <c r="AK80">
        <v>508</v>
      </c>
      <c r="AL80">
        <v>214.5</v>
      </c>
      <c r="AM80">
        <v>1504.3</v>
      </c>
      <c r="AN80">
        <v>1.4610000000000001</v>
      </c>
      <c r="AO80">
        <v>3.754</v>
      </c>
      <c r="AP80">
        <v>0.32</v>
      </c>
      <c r="AQ80">
        <v>0.57399999999999995</v>
      </c>
      <c r="AR80">
        <v>136.5</v>
      </c>
      <c r="AS80">
        <v>29.83</v>
      </c>
      <c r="AT80">
        <v>0</v>
      </c>
      <c r="AU80">
        <v>0</v>
      </c>
      <c r="AV80">
        <v>0</v>
      </c>
      <c r="AW80">
        <v>0</v>
      </c>
      <c r="AX80">
        <v>2.0979999999999999</v>
      </c>
      <c r="AY80">
        <v>2.2519999999999998</v>
      </c>
      <c r="AZ80">
        <v>0</v>
      </c>
      <c r="BA80">
        <v>4.3449999999999998</v>
      </c>
      <c r="BB80">
        <v>1.0589999999999999</v>
      </c>
      <c r="BC80">
        <v>0.47499999999999998</v>
      </c>
      <c r="BD80">
        <v>0.32500000000000001</v>
      </c>
      <c r="BE80">
        <v>1.8540000000000001</v>
      </c>
      <c r="BF80">
        <v>0.08</v>
      </c>
      <c r="BG80">
        <v>0.09</v>
      </c>
      <c r="BH80">
        <v>0</v>
      </c>
      <c r="BI80">
        <v>22.021000000000001</v>
      </c>
      <c r="BJ80">
        <v>22.021000000000001</v>
      </c>
      <c r="BK80">
        <v>0.78800000000000003</v>
      </c>
      <c r="BL80">
        <v>1.032</v>
      </c>
      <c r="BM80">
        <v>0.151</v>
      </c>
      <c r="BN80">
        <v>0.39900000000000002</v>
      </c>
      <c r="BO80">
        <v>9.7000000000000003E-2</v>
      </c>
      <c r="BP80">
        <v>0.99299999999999999</v>
      </c>
      <c r="BQ80">
        <v>1.472</v>
      </c>
      <c r="BR80">
        <v>1.222</v>
      </c>
      <c r="BS80">
        <v>2.258</v>
      </c>
      <c r="BT80">
        <v>1.788</v>
      </c>
      <c r="BU80">
        <v>0.55500000000000005</v>
      </c>
      <c r="BV80">
        <v>0.16400000000000001</v>
      </c>
      <c r="BW80">
        <v>1.226</v>
      </c>
      <c r="BX80">
        <v>1.1559999999999999</v>
      </c>
      <c r="BY80">
        <v>0.97099999999999997</v>
      </c>
      <c r="BZ80">
        <v>0.32100000000000001</v>
      </c>
      <c r="CA80">
        <v>1.514</v>
      </c>
      <c r="CB80">
        <v>0.86299999999999999</v>
      </c>
      <c r="CC80">
        <v>0.61899999999999999</v>
      </c>
      <c r="CD80">
        <v>12.641999999999999</v>
      </c>
      <c r="CE80">
        <v>0.73399999999999999</v>
      </c>
      <c r="CF80">
        <v>1.5880000000000001</v>
      </c>
      <c r="CG80">
        <v>5.6619999999999999</v>
      </c>
      <c r="CH80">
        <v>0.501</v>
      </c>
      <c r="CI80">
        <v>2.7080000000000002</v>
      </c>
      <c r="CJ80">
        <v>1.302</v>
      </c>
      <c r="CK80">
        <v>12.497999999999999</v>
      </c>
      <c r="CL80">
        <v>59.1</v>
      </c>
      <c r="CM80">
        <v>19.600000000000001</v>
      </c>
      <c r="CN80">
        <v>0.79200000000000004</v>
      </c>
      <c r="CO80">
        <v>0.51200000000000001</v>
      </c>
      <c r="CP80">
        <v>0.316</v>
      </c>
      <c r="CQ80">
        <v>0.63600000000000001</v>
      </c>
      <c r="CR80">
        <v>0.82799999999999996</v>
      </c>
      <c r="CS80">
        <v>2.4409999999999998</v>
      </c>
      <c r="CT80">
        <v>0.26400000000000001</v>
      </c>
      <c r="CU80">
        <v>6.26</v>
      </c>
      <c r="CV80">
        <v>0.20499999999999999</v>
      </c>
      <c r="CW80">
        <v>2.36</v>
      </c>
      <c r="CX80">
        <v>0.13200000000000001</v>
      </c>
      <c r="CY80">
        <v>0.02</v>
      </c>
      <c r="CZ80">
        <v>0</v>
      </c>
      <c r="DA80">
        <v>14.768000000000001</v>
      </c>
      <c r="DB80">
        <v>0.312</v>
      </c>
      <c r="DC80">
        <v>0.152</v>
      </c>
      <c r="DD80">
        <v>0.65200000000000002</v>
      </c>
      <c r="DE80">
        <v>0.224</v>
      </c>
      <c r="DF80">
        <v>5.9569999999999999</v>
      </c>
      <c r="DG80">
        <v>0.123</v>
      </c>
      <c r="DH80">
        <v>7.4999999999999997E-2</v>
      </c>
      <c r="DI80">
        <v>0</v>
      </c>
      <c r="DJ80">
        <v>7.4950000000000001</v>
      </c>
      <c r="DK80">
        <v>0</v>
      </c>
      <c r="DL80">
        <v>0</v>
      </c>
      <c r="DM80">
        <v>0.81</v>
      </c>
      <c r="DN80">
        <v>0.35899999999999999</v>
      </c>
      <c r="DO80">
        <v>0</v>
      </c>
      <c r="DP80">
        <v>0</v>
      </c>
      <c r="DQ80">
        <v>0</v>
      </c>
      <c r="DR80">
        <v>0</v>
      </c>
      <c r="DS80">
        <v>5.5E-2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1.224</v>
      </c>
      <c r="EA80">
        <v>1.304</v>
      </c>
      <c r="EB80">
        <v>0.95199999999999996</v>
      </c>
      <c r="EC80">
        <v>21.225999999999999</v>
      </c>
      <c r="ED80">
        <v>1.47</v>
      </c>
      <c r="EE80">
        <v>56</v>
      </c>
      <c r="EF80">
        <v>0.89400000000000002</v>
      </c>
      <c r="EG80">
        <v>2.4179200000000001</v>
      </c>
      <c r="EH80">
        <v>2.4500000000000002</v>
      </c>
      <c r="EI80">
        <v>43</v>
      </c>
      <c r="EJ80">
        <v>0</v>
      </c>
      <c r="EK80">
        <v>0</v>
      </c>
      <c r="EL80">
        <v>0</v>
      </c>
      <c r="EM80" t="s">
        <v>241</v>
      </c>
      <c r="EN80" t="s">
        <v>242</v>
      </c>
      <c r="EO80" t="s">
        <v>242</v>
      </c>
      <c r="EP80" t="s">
        <v>242</v>
      </c>
      <c r="EQ80" t="s">
        <v>242</v>
      </c>
      <c r="ER80" t="s">
        <v>242</v>
      </c>
      <c r="ES80" t="s">
        <v>241</v>
      </c>
      <c r="ET80" t="s">
        <v>242</v>
      </c>
      <c r="EU80" t="s">
        <v>242</v>
      </c>
      <c r="EV80" t="s">
        <v>242</v>
      </c>
      <c r="EW80" t="s">
        <v>242</v>
      </c>
      <c r="EX80" t="s">
        <v>242</v>
      </c>
      <c r="EY80" t="s">
        <v>242</v>
      </c>
      <c r="EZ80" t="s">
        <v>242</v>
      </c>
      <c r="FA80" t="s">
        <v>242</v>
      </c>
      <c r="FB80" t="s">
        <v>242</v>
      </c>
      <c r="FC80" t="s">
        <v>242</v>
      </c>
      <c r="FD80" t="s">
        <v>242</v>
      </c>
      <c r="FE80" t="s">
        <v>242</v>
      </c>
      <c r="FF80" t="s">
        <v>242</v>
      </c>
      <c r="FG80" t="s">
        <v>241</v>
      </c>
      <c r="FH80" t="s">
        <v>242</v>
      </c>
      <c r="FI80" t="s">
        <v>242</v>
      </c>
      <c r="FJ80" t="s">
        <v>242</v>
      </c>
      <c r="FK80" t="s">
        <v>242</v>
      </c>
      <c r="FL80" t="s">
        <v>242</v>
      </c>
      <c r="FM80" t="s">
        <v>242</v>
      </c>
      <c r="FN80" t="s">
        <v>242</v>
      </c>
      <c r="FO80" t="s">
        <v>242</v>
      </c>
      <c r="FP80" t="s">
        <v>242</v>
      </c>
      <c r="FQ80" t="s">
        <v>242</v>
      </c>
      <c r="FR80" t="s">
        <v>242</v>
      </c>
      <c r="FS80" t="s">
        <v>242</v>
      </c>
      <c r="FT80" t="s">
        <v>242</v>
      </c>
      <c r="FU80" t="s">
        <v>242</v>
      </c>
      <c r="FV80" t="s">
        <v>242</v>
      </c>
      <c r="FW80" t="s">
        <v>242</v>
      </c>
      <c r="FX80" t="s">
        <v>242</v>
      </c>
      <c r="FY80" t="s">
        <v>242</v>
      </c>
      <c r="FZ80" t="s">
        <v>242</v>
      </c>
      <c r="GA80" t="s">
        <v>242</v>
      </c>
      <c r="GB80" t="s">
        <v>242</v>
      </c>
      <c r="GC80" t="s">
        <v>242</v>
      </c>
      <c r="GD80" t="s">
        <v>242</v>
      </c>
      <c r="GE80" t="s">
        <v>242</v>
      </c>
      <c r="GF80" t="s">
        <v>242</v>
      </c>
      <c r="GG80" t="s">
        <v>235</v>
      </c>
      <c r="GH80" t="s">
        <v>243</v>
      </c>
      <c r="GI80" t="s">
        <v>242</v>
      </c>
      <c r="GJ80" t="s">
        <v>242</v>
      </c>
      <c r="GK80" t="s">
        <v>242</v>
      </c>
      <c r="GL80">
        <v>0</v>
      </c>
      <c r="GM80">
        <v>0</v>
      </c>
      <c r="GN80">
        <v>0</v>
      </c>
      <c r="GR80" t="s">
        <v>242</v>
      </c>
      <c r="GS80" t="s">
        <v>242</v>
      </c>
      <c r="GT80" t="s">
        <v>242</v>
      </c>
      <c r="GU80" t="s">
        <v>242</v>
      </c>
      <c r="GV80" t="s">
        <v>242</v>
      </c>
      <c r="GW80" t="s">
        <v>242</v>
      </c>
      <c r="GX80" t="s">
        <v>242</v>
      </c>
      <c r="GY80" t="s">
        <v>242</v>
      </c>
      <c r="GZ80" t="s">
        <v>242</v>
      </c>
      <c r="HA80" t="s">
        <v>242</v>
      </c>
      <c r="HB80" t="s">
        <v>242</v>
      </c>
      <c r="HC80" t="s">
        <v>242</v>
      </c>
      <c r="HD80" t="s">
        <v>242</v>
      </c>
      <c r="HE80" t="s">
        <v>242</v>
      </c>
      <c r="HF80" t="s">
        <v>242</v>
      </c>
    </row>
    <row r="81" spans="1:214">
      <c r="A81">
        <v>3</v>
      </c>
      <c r="B81" t="s">
        <v>270</v>
      </c>
      <c r="F81">
        <v>423.6</v>
      </c>
      <c r="G81">
        <v>1772.3424</v>
      </c>
      <c r="H81">
        <v>69.13</v>
      </c>
      <c r="I81">
        <v>19.047000000000001</v>
      </c>
      <c r="J81">
        <v>24.85</v>
      </c>
      <c r="K81">
        <v>29.138999999999999</v>
      </c>
      <c r="L81">
        <v>2.4620000000000002</v>
      </c>
      <c r="M81">
        <v>4.702</v>
      </c>
      <c r="N81">
        <v>0.59299999999999997</v>
      </c>
      <c r="O81">
        <v>0</v>
      </c>
      <c r="P81">
        <v>146.9</v>
      </c>
      <c r="Q81">
        <v>114.7</v>
      </c>
      <c r="R81">
        <v>0.12</v>
      </c>
      <c r="S81">
        <v>0.5</v>
      </c>
      <c r="T81">
        <v>1.024</v>
      </c>
      <c r="U81">
        <v>0.71299999999999997</v>
      </c>
      <c r="V81">
        <v>30.2</v>
      </c>
      <c r="W81">
        <v>0.56399999999999995</v>
      </c>
      <c r="X81">
        <v>0.29899999999999999</v>
      </c>
      <c r="Y81">
        <v>2.2867999999999999</v>
      </c>
      <c r="Z81">
        <v>6.1029999999999998</v>
      </c>
      <c r="AA81">
        <v>0.67900000000000005</v>
      </c>
      <c r="AB81">
        <v>0.26700000000000002</v>
      </c>
      <c r="AC81">
        <v>7.37</v>
      </c>
      <c r="AD81">
        <v>45.4</v>
      </c>
      <c r="AE81">
        <v>1.1200000000000001</v>
      </c>
      <c r="AF81">
        <v>10.51</v>
      </c>
      <c r="AG81">
        <v>1083.5999999999999</v>
      </c>
      <c r="AH81">
        <v>360.6</v>
      </c>
      <c r="AI81">
        <v>339.3</v>
      </c>
      <c r="AJ81">
        <v>49.5</v>
      </c>
      <c r="AK81">
        <v>356</v>
      </c>
      <c r="AL81">
        <v>187.3</v>
      </c>
      <c r="AM81">
        <v>1599.1</v>
      </c>
      <c r="AN81">
        <v>1.6930000000000001</v>
      </c>
      <c r="AO81">
        <v>2.9060000000000001</v>
      </c>
      <c r="AP81">
        <v>0.312</v>
      </c>
      <c r="AQ81">
        <v>0.59399999999999997</v>
      </c>
      <c r="AR81">
        <v>110.9</v>
      </c>
      <c r="AS81">
        <v>16.87</v>
      </c>
      <c r="AT81">
        <v>0</v>
      </c>
      <c r="AU81">
        <v>0</v>
      </c>
      <c r="AV81">
        <v>0</v>
      </c>
      <c r="AW81">
        <v>0</v>
      </c>
      <c r="AX81">
        <v>2.1419999999999999</v>
      </c>
      <c r="AY81">
        <v>2.2879999999999998</v>
      </c>
      <c r="AZ81">
        <v>0</v>
      </c>
      <c r="BA81">
        <v>4.4249999999999998</v>
      </c>
      <c r="BB81">
        <v>1.071</v>
      </c>
      <c r="BC81">
        <v>0.47499999999999998</v>
      </c>
      <c r="BD81">
        <v>0.32500000000000001</v>
      </c>
      <c r="BE81">
        <v>1.8660000000000001</v>
      </c>
      <c r="BF81">
        <v>0.08</v>
      </c>
      <c r="BG81">
        <v>0.09</v>
      </c>
      <c r="BH81">
        <v>0</v>
      </c>
      <c r="BI81">
        <v>22.048999999999999</v>
      </c>
      <c r="BJ81">
        <v>22.048999999999999</v>
      </c>
      <c r="BK81">
        <v>0.79600000000000004</v>
      </c>
      <c r="BL81">
        <v>1.056</v>
      </c>
      <c r="BM81">
        <v>0.155</v>
      </c>
      <c r="BN81">
        <v>0.40699999999999997</v>
      </c>
      <c r="BO81">
        <v>0.10100000000000001</v>
      </c>
      <c r="BP81">
        <v>1.0129999999999999</v>
      </c>
      <c r="BQ81">
        <v>1.508</v>
      </c>
      <c r="BR81">
        <v>0.91800000000000004</v>
      </c>
      <c r="BS81">
        <v>1.6140000000000001</v>
      </c>
      <c r="BT81">
        <v>1.3680000000000001</v>
      </c>
      <c r="BU81">
        <v>0.42699999999999999</v>
      </c>
      <c r="BV81">
        <v>0.17599999999999999</v>
      </c>
      <c r="BW81">
        <v>0.89800000000000002</v>
      </c>
      <c r="BX81">
        <v>0.8</v>
      </c>
      <c r="BY81">
        <v>0.75900000000000001</v>
      </c>
      <c r="BZ81">
        <v>0.23300000000000001</v>
      </c>
      <c r="CA81">
        <v>1.0940000000000001</v>
      </c>
      <c r="CB81">
        <v>0.79500000000000004</v>
      </c>
      <c r="CC81">
        <v>0.51900000000000002</v>
      </c>
      <c r="CD81">
        <v>9.5820000000000007</v>
      </c>
      <c r="CE81">
        <v>0.71</v>
      </c>
      <c r="CF81">
        <v>1.3680000000000001</v>
      </c>
      <c r="CG81">
        <v>4.194</v>
      </c>
      <c r="CH81">
        <v>0.56899999999999995</v>
      </c>
      <c r="CI81">
        <v>1.764</v>
      </c>
      <c r="CJ81">
        <v>0.95399999999999996</v>
      </c>
      <c r="CK81">
        <v>9.5579999999999998</v>
      </c>
      <c r="CL81">
        <v>99.9</v>
      </c>
      <c r="CM81">
        <v>33.200000000000003</v>
      </c>
      <c r="CN81">
        <v>0.39600000000000002</v>
      </c>
      <c r="CO81">
        <v>0.25600000000000001</v>
      </c>
      <c r="CP81">
        <v>0.16800000000000001</v>
      </c>
      <c r="CQ81">
        <v>0.32800000000000001</v>
      </c>
      <c r="CR81">
        <v>0.46400000000000002</v>
      </c>
      <c r="CS81">
        <v>1.397</v>
      </c>
      <c r="CT81">
        <v>0.13600000000000001</v>
      </c>
      <c r="CU81">
        <v>5.7519999999999998</v>
      </c>
      <c r="CV81">
        <v>0.11700000000000001</v>
      </c>
      <c r="CW81">
        <v>2.6440000000000001</v>
      </c>
      <c r="CX81">
        <v>0.08</v>
      </c>
      <c r="CY81">
        <v>0.02</v>
      </c>
      <c r="CZ81">
        <v>0</v>
      </c>
      <c r="DA81">
        <v>11.763999999999999</v>
      </c>
      <c r="DB81">
        <v>0.156</v>
      </c>
      <c r="DC81">
        <v>7.5999999999999998E-2</v>
      </c>
      <c r="DD81">
        <v>0.69599999999999995</v>
      </c>
      <c r="DE81">
        <v>0.11600000000000001</v>
      </c>
      <c r="DF81">
        <v>8.0449999999999999</v>
      </c>
      <c r="DG81">
        <v>0.191</v>
      </c>
      <c r="DH81">
        <v>7.4999999999999997E-2</v>
      </c>
      <c r="DI81">
        <v>0</v>
      </c>
      <c r="DJ81">
        <v>9.359</v>
      </c>
      <c r="DK81">
        <v>0</v>
      </c>
      <c r="DL81">
        <v>0</v>
      </c>
      <c r="DM81">
        <v>1.694</v>
      </c>
      <c r="DN81">
        <v>0.29499999999999998</v>
      </c>
      <c r="DO81">
        <v>0</v>
      </c>
      <c r="DP81">
        <v>0</v>
      </c>
      <c r="DQ81">
        <v>1.2E-2</v>
      </c>
      <c r="DR81">
        <v>8.0000000000000002E-3</v>
      </c>
      <c r="DS81">
        <v>7.9000000000000001E-2</v>
      </c>
      <c r="DT81">
        <v>4.0000000000000001E-3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2.0880000000000001</v>
      </c>
      <c r="EA81">
        <v>0.65200000000000002</v>
      </c>
      <c r="EB81">
        <v>0.496</v>
      </c>
      <c r="EC81">
        <v>22.058</v>
      </c>
      <c r="ED81">
        <v>1.4419999999999999</v>
      </c>
      <c r="EE81">
        <v>53.6</v>
      </c>
      <c r="EF81">
        <v>0.998</v>
      </c>
      <c r="EG81">
        <v>2.4282499999999998</v>
      </c>
      <c r="EH81">
        <v>2.6059999999999999</v>
      </c>
      <c r="EI81">
        <v>81</v>
      </c>
      <c r="EJ81">
        <v>0</v>
      </c>
      <c r="EK81">
        <v>0</v>
      </c>
      <c r="EL81">
        <v>0</v>
      </c>
      <c r="EM81" t="s">
        <v>241</v>
      </c>
      <c r="ES81" t="s">
        <v>241</v>
      </c>
      <c r="FA81" t="s">
        <v>242</v>
      </c>
      <c r="FG81" t="s">
        <v>241</v>
      </c>
      <c r="FH81" t="s">
        <v>241</v>
      </c>
      <c r="GA81" t="s">
        <v>242</v>
      </c>
      <c r="GE81" t="s">
        <v>242</v>
      </c>
      <c r="GF81" t="s">
        <v>242</v>
      </c>
      <c r="GG81" t="s">
        <v>235</v>
      </c>
      <c r="GH81" t="s">
        <v>247</v>
      </c>
      <c r="GI81" t="s">
        <v>242</v>
      </c>
      <c r="GJ81" t="s">
        <v>242</v>
      </c>
      <c r="GK81" t="s">
        <v>242</v>
      </c>
      <c r="GL81">
        <v>0</v>
      </c>
      <c r="GM81">
        <v>0</v>
      </c>
      <c r="GN81">
        <v>0</v>
      </c>
    </row>
    <row r="82" spans="1:214">
      <c r="A82">
        <v>4</v>
      </c>
      <c r="B82" t="s">
        <v>343</v>
      </c>
      <c r="D82" t="s">
        <v>241</v>
      </c>
      <c r="E82" t="s">
        <v>231</v>
      </c>
      <c r="F82">
        <v>423.6</v>
      </c>
      <c r="G82">
        <v>1772.3424</v>
      </c>
      <c r="H82">
        <v>69.13</v>
      </c>
      <c r="I82">
        <v>19.047000000000001</v>
      </c>
      <c r="J82">
        <v>24.85</v>
      </c>
      <c r="K82">
        <v>29.138999999999999</v>
      </c>
      <c r="L82">
        <v>2.4620000000000002</v>
      </c>
      <c r="M82">
        <v>4.702</v>
      </c>
      <c r="N82">
        <v>0.59299999999999997</v>
      </c>
      <c r="O82">
        <v>0</v>
      </c>
      <c r="P82">
        <v>146.9</v>
      </c>
      <c r="Q82">
        <v>114.7</v>
      </c>
      <c r="R82">
        <v>0.12</v>
      </c>
      <c r="S82">
        <v>0.5</v>
      </c>
      <c r="T82">
        <v>1.024</v>
      </c>
      <c r="U82">
        <v>0.71299999999999997</v>
      </c>
      <c r="V82">
        <v>30.2</v>
      </c>
      <c r="W82">
        <v>0.56399999999999995</v>
      </c>
      <c r="X82">
        <v>0.29899999999999999</v>
      </c>
      <c r="Y82">
        <v>2.2867999999999999</v>
      </c>
      <c r="Z82">
        <v>6.1029999999999998</v>
      </c>
      <c r="AA82">
        <v>0.67900000000000005</v>
      </c>
      <c r="AB82">
        <v>0.26700000000000002</v>
      </c>
      <c r="AC82">
        <v>7.37</v>
      </c>
      <c r="AD82">
        <v>45.4</v>
      </c>
      <c r="AE82">
        <v>1.1200000000000001</v>
      </c>
      <c r="AF82">
        <v>10.51</v>
      </c>
      <c r="AG82">
        <v>1083.5999999999999</v>
      </c>
      <c r="AH82">
        <v>360.6</v>
      </c>
      <c r="AI82">
        <v>339.3</v>
      </c>
      <c r="AJ82">
        <v>49.5</v>
      </c>
      <c r="AK82">
        <v>356</v>
      </c>
      <c r="AL82">
        <v>187.3</v>
      </c>
      <c r="AM82">
        <v>1599.1</v>
      </c>
      <c r="AN82">
        <v>1.6930000000000001</v>
      </c>
      <c r="AO82">
        <v>2.9060000000000001</v>
      </c>
      <c r="AP82">
        <v>0.312</v>
      </c>
      <c r="AQ82">
        <v>0.59399999999999997</v>
      </c>
      <c r="AR82">
        <v>110.9</v>
      </c>
      <c r="AS82">
        <v>16.87</v>
      </c>
      <c r="AT82">
        <v>0</v>
      </c>
      <c r="AU82">
        <v>0</v>
      </c>
      <c r="AV82">
        <v>0</v>
      </c>
      <c r="AW82">
        <v>0</v>
      </c>
      <c r="AX82">
        <v>2.1419999999999999</v>
      </c>
      <c r="AY82">
        <v>2.2879999999999998</v>
      </c>
      <c r="AZ82">
        <v>0</v>
      </c>
      <c r="BA82">
        <v>4.4249999999999998</v>
      </c>
      <c r="BB82">
        <v>1.071</v>
      </c>
      <c r="BC82">
        <v>0.47499999999999998</v>
      </c>
      <c r="BD82">
        <v>0.32500000000000001</v>
      </c>
      <c r="BE82">
        <v>1.8660000000000001</v>
      </c>
      <c r="BF82">
        <v>0.08</v>
      </c>
      <c r="BG82">
        <v>0.09</v>
      </c>
      <c r="BH82">
        <v>0</v>
      </c>
      <c r="BI82">
        <v>22.048999999999999</v>
      </c>
      <c r="BJ82">
        <v>22.048999999999999</v>
      </c>
      <c r="BK82">
        <v>0.79600000000000004</v>
      </c>
      <c r="BL82">
        <v>1.056</v>
      </c>
      <c r="BM82">
        <v>0.155</v>
      </c>
      <c r="BN82">
        <v>0.40699999999999997</v>
      </c>
      <c r="BO82">
        <v>0.10100000000000001</v>
      </c>
      <c r="BP82">
        <v>1.0129999999999999</v>
      </c>
      <c r="BQ82">
        <v>1.508</v>
      </c>
      <c r="BR82">
        <v>0.91800000000000004</v>
      </c>
      <c r="BS82">
        <v>1.6140000000000001</v>
      </c>
      <c r="BT82">
        <v>1.3680000000000001</v>
      </c>
      <c r="BU82">
        <v>0.42699999999999999</v>
      </c>
      <c r="BV82">
        <v>0.17599999999999999</v>
      </c>
      <c r="BW82">
        <v>0.89800000000000002</v>
      </c>
      <c r="BX82">
        <v>0.8</v>
      </c>
      <c r="BY82">
        <v>0.75900000000000001</v>
      </c>
      <c r="BZ82">
        <v>0.23300000000000001</v>
      </c>
      <c r="CA82">
        <v>1.0940000000000001</v>
      </c>
      <c r="CB82">
        <v>0.79500000000000004</v>
      </c>
      <c r="CC82">
        <v>0.51900000000000002</v>
      </c>
      <c r="CD82">
        <v>9.5820000000000007</v>
      </c>
      <c r="CE82">
        <v>0.71</v>
      </c>
      <c r="CF82">
        <v>1.3680000000000001</v>
      </c>
      <c r="CG82">
        <v>4.194</v>
      </c>
      <c r="CH82">
        <v>0.56899999999999995</v>
      </c>
      <c r="CI82">
        <v>1.764</v>
      </c>
      <c r="CJ82">
        <v>0.95399999999999996</v>
      </c>
      <c r="CK82">
        <v>9.5579999999999998</v>
      </c>
      <c r="CL82">
        <v>99.9</v>
      </c>
      <c r="CM82">
        <v>33.200000000000003</v>
      </c>
      <c r="CN82">
        <v>0.39600000000000002</v>
      </c>
      <c r="CO82">
        <v>0.25600000000000001</v>
      </c>
      <c r="CP82">
        <v>0.16800000000000001</v>
      </c>
      <c r="CQ82">
        <v>0.32800000000000001</v>
      </c>
      <c r="CR82">
        <v>0.46400000000000002</v>
      </c>
      <c r="CS82">
        <v>1.397</v>
      </c>
      <c r="CT82">
        <v>0.13600000000000001</v>
      </c>
      <c r="CU82">
        <v>5.7519999999999998</v>
      </c>
      <c r="CV82">
        <v>0.11700000000000001</v>
      </c>
      <c r="CW82">
        <v>2.6440000000000001</v>
      </c>
      <c r="CX82">
        <v>0.08</v>
      </c>
      <c r="CY82">
        <v>0.02</v>
      </c>
      <c r="CZ82">
        <v>0</v>
      </c>
      <c r="DA82">
        <v>11.763999999999999</v>
      </c>
      <c r="DB82">
        <v>0.156</v>
      </c>
      <c r="DC82">
        <v>7.5999999999999998E-2</v>
      </c>
      <c r="DD82">
        <v>0.69599999999999995</v>
      </c>
      <c r="DE82">
        <v>0.11600000000000001</v>
      </c>
      <c r="DF82">
        <v>8.0449999999999999</v>
      </c>
      <c r="DG82">
        <v>0.191</v>
      </c>
      <c r="DH82">
        <v>7.4999999999999997E-2</v>
      </c>
      <c r="DI82">
        <v>0</v>
      </c>
      <c r="DJ82">
        <v>9.359</v>
      </c>
      <c r="DK82">
        <v>0</v>
      </c>
      <c r="DL82">
        <v>0</v>
      </c>
      <c r="DM82">
        <v>1.694</v>
      </c>
      <c r="DN82">
        <v>0.29499999999999998</v>
      </c>
      <c r="DO82">
        <v>0</v>
      </c>
      <c r="DP82">
        <v>0</v>
      </c>
      <c r="DQ82">
        <v>1.2E-2</v>
      </c>
      <c r="DR82">
        <v>8.0000000000000002E-3</v>
      </c>
      <c r="DS82">
        <v>7.9000000000000001E-2</v>
      </c>
      <c r="DT82">
        <v>4.0000000000000001E-3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2.0880000000000001</v>
      </c>
      <c r="EA82">
        <v>0.65200000000000002</v>
      </c>
      <c r="EB82">
        <v>0.496</v>
      </c>
      <c r="EC82">
        <v>22.058</v>
      </c>
      <c r="ED82">
        <v>1.4419999999999999</v>
      </c>
      <c r="EE82">
        <v>53.6</v>
      </c>
      <c r="EF82">
        <v>0.998</v>
      </c>
      <c r="EG82">
        <v>2.4282499999999998</v>
      </c>
      <c r="EH82">
        <v>2.6059999999999999</v>
      </c>
      <c r="EI82">
        <v>81</v>
      </c>
      <c r="EJ82">
        <v>0</v>
      </c>
      <c r="EK82">
        <v>0</v>
      </c>
      <c r="EL82">
        <v>0</v>
      </c>
      <c r="EM82" t="s">
        <v>241</v>
      </c>
      <c r="EN82" t="s">
        <v>242</v>
      </c>
      <c r="EO82" t="s">
        <v>242</v>
      </c>
      <c r="EP82" t="s">
        <v>242</v>
      </c>
      <c r="EQ82" t="s">
        <v>242</v>
      </c>
      <c r="ER82" t="s">
        <v>242</v>
      </c>
      <c r="ES82" t="s">
        <v>241</v>
      </c>
      <c r="ET82" t="s">
        <v>242</v>
      </c>
      <c r="EU82" t="s">
        <v>242</v>
      </c>
      <c r="EV82" t="s">
        <v>242</v>
      </c>
      <c r="EW82" t="s">
        <v>242</v>
      </c>
      <c r="EX82" t="s">
        <v>242</v>
      </c>
      <c r="EY82" t="s">
        <v>242</v>
      </c>
      <c r="EZ82" t="s">
        <v>242</v>
      </c>
      <c r="FA82" t="s">
        <v>242</v>
      </c>
      <c r="FB82" t="s">
        <v>242</v>
      </c>
      <c r="FC82" t="s">
        <v>242</v>
      </c>
      <c r="FD82" t="s">
        <v>242</v>
      </c>
      <c r="FE82" t="s">
        <v>242</v>
      </c>
      <c r="FF82" t="s">
        <v>242</v>
      </c>
      <c r="FG82" t="s">
        <v>241</v>
      </c>
      <c r="FH82" t="s">
        <v>241</v>
      </c>
      <c r="FI82" t="s">
        <v>242</v>
      </c>
      <c r="FJ82" t="s">
        <v>242</v>
      </c>
      <c r="FK82" t="s">
        <v>242</v>
      </c>
      <c r="FL82" t="s">
        <v>242</v>
      </c>
      <c r="FM82" t="s">
        <v>242</v>
      </c>
      <c r="FN82" t="s">
        <v>242</v>
      </c>
      <c r="FO82" t="s">
        <v>242</v>
      </c>
      <c r="FP82" t="s">
        <v>242</v>
      </c>
      <c r="FQ82" t="s">
        <v>242</v>
      </c>
      <c r="FR82" t="s">
        <v>242</v>
      </c>
      <c r="FS82" t="s">
        <v>242</v>
      </c>
      <c r="FT82" t="s">
        <v>242</v>
      </c>
      <c r="FU82" t="s">
        <v>242</v>
      </c>
      <c r="FV82" t="s">
        <v>242</v>
      </c>
      <c r="FW82" t="s">
        <v>242</v>
      </c>
      <c r="FX82" t="s">
        <v>242</v>
      </c>
      <c r="FY82" t="s">
        <v>242</v>
      </c>
      <c r="FZ82" t="s">
        <v>242</v>
      </c>
      <c r="GA82" t="s">
        <v>242</v>
      </c>
      <c r="GB82" t="s">
        <v>242</v>
      </c>
      <c r="GC82" t="s">
        <v>242</v>
      </c>
      <c r="GD82" t="s">
        <v>242</v>
      </c>
      <c r="GE82" t="s">
        <v>242</v>
      </c>
      <c r="GF82" t="s">
        <v>242</v>
      </c>
      <c r="GG82" t="s">
        <v>235</v>
      </c>
      <c r="GH82" t="s">
        <v>247</v>
      </c>
      <c r="GI82" t="s">
        <v>242</v>
      </c>
      <c r="GJ82" t="s">
        <v>242</v>
      </c>
      <c r="GK82" t="s">
        <v>242</v>
      </c>
      <c r="GL82">
        <v>0</v>
      </c>
      <c r="GM82">
        <v>0</v>
      </c>
      <c r="GN82">
        <v>0</v>
      </c>
      <c r="GR82" t="s">
        <v>242</v>
      </c>
      <c r="GS82" t="s">
        <v>242</v>
      </c>
      <c r="GT82" t="s">
        <v>242</v>
      </c>
      <c r="GU82" t="s">
        <v>242</v>
      </c>
      <c r="GV82" t="s">
        <v>242</v>
      </c>
      <c r="GW82" t="s">
        <v>242</v>
      </c>
      <c r="GX82" t="s">
        <v>242</v>
      </c>
      <c r="GY82" t="s">
        <v>242</v>
      </c>
      <c r="GZ82" t="s">
        <v>242</v>
      </c>
      <c r="HA82" t="s">
        <v>242</v>
      </c>
      <c r="HB82" t="s">
        <v>242</v>
      </c>
      <c r="HC82" t="s">
        <v>242</v>
      </c>
      <c r="HD82" t="s">
        <v>242</v>
      </c>
      <c r="HE82" t="s">
        <v>242</v>
      </c>
      <c r="HF82" t="s">
        <v>242</v>
      </c>
    </row>
    <row r="83" spans="1:214">
      <c r="A83">
        <v>1</v>
      </c>
      <c r="B83" t="s">
        <v>10</v>
      </c>
      <c r="C83" t="s">
        <v>406</v>
      </c>
    </row>
    <row r="84" spans="1:214">
      <c r="A84">
        <v>2</v>
      </c>
      <c r="B84" t="s">
        <v>229</v>
      </c>
    </row>
    <row r="85" spans="1:214">
      <c r="A85">
        <v>3</v>
      </c>
      <c r="B85" t="s">
        <v>257</v>
      </c>
      <c r="F85">
        <v>57.57</v>
      </c>
      <c r="G85">
        <v>240.87288000000001</v>
      </c>
      <c r="H85">
        <v>20.8124</v>
      </c>
      <c r="I85">
        <v>4.5871599999999999</v>
      </c>
      <c r="J85">
        <v>2.3006799999999998</v>
      </c>
      <c r="K85">
        <v>4.3595800000000002</v>
      </c>
      <c r="L85">
        <v>0.48139999999999999</v>
      </c>
      <c r="M85">
        <v>0.4234</v>
      </c>
      <c r="N85">
        <v>1.84E-2</v>
      </c>
      <c r="O85">
        <v>0</v>
      </c>
      <c r="P85">
        <v>67.78</v>
      </c>
      <c r="Q85">
        <v>35.25</v>
      </c>
      <c r="R85">
        <v>0.18590000000000001</v>
      </c>
      <c r="S85">
        <v>0.3735</v>
      </c>
      <c r="T85">
        <v>0.44230000000000003</v>
      </c>
      <c r="U85">
        <v>0.43619999999999998</v>
      </c>
      <c r="V85">
        <v>45.34</v>
      </c>
      <c r="W85">
        <v>3.2099999999999997E-2</v>
      </c>
      <c r="X85">
        <v>7.46E-2</v>
      </c>
      <c r="Y85">
        <v>0.12189999999999999</v>
      </c>
      <c r="Z85">
        <v>0.83169999999999999</v>
      </c>
      <c r="AA85">
        <v>0.27860000000000001</v>
      </c>
      <c r="AB85">
        <v>4.5199999999999997E-2</v>
      </c>
      <c r="AC85">
        <v>3.7970000000000002</v>
      </c>
      <c r="AD85">
        <v>15.42</v>
      </c>
      <c r="AE85">
        <v>0.28499999999999998</v>
      </c>
      <c r="AF85">
        <v>5.3437999999999999</v>
      </c>
      <c r="AG85">
        <v>24.26</v>
      </c>
      <c r="AH85">
        <v>103.22</v>
      </c>
      <c r="AI85">
        <v>37.380000000000003</v>
      </c>
      <c r="AJ85">
        <v>6.76</v>
      </c>
      <c r="AK85">
        <v>98.04</v>
      </c>
      <c r="AL85">
        <v>36.32</v>
      </c>
      <c r="AM85">
        <v>37.409999999999997</v>
      </c>
      <c r="AN85">
        <v>2.2088000000000001</v>
      </c>
      <c r="AO85">
        <v>0.31540000000000001</v>
      </c>
      <c r="AP85">
        <v>4.65E-2</v>
      </c>
      <c r="AQ85">
        <v>0.14990000000000001</v>
      </c>
      <c r="AR85">
        <v>23.14</v>
      </c>
      <c r="AS85">
        <v>2.0470000000000002</v>
      </c>
      <c r="AT85">
        <v>0</v>
      </c>
      <c r="AU85">
        <v>0</v>
      </c>
      <c r="AV85">
        <v>0</v>
      </c>
      <c r="AW85">
        <v>0</v>
      </c>
      <c r="AX85">
        <v>0.2848</v>
      </c>
      <c r="AY85">
        <v>0.15060000000000001</v>
      </c>
      <c r="AZ85">
        <v>0</v>
      </c>
      <c r="BA85">
        <v>0.435</v>
      </c>
      <c r="BB85">
        <v>3.7400000000000003E-2</v>
      </c>
      <c r="BC85">
        <v>0</v>
      </c>
      <c r="BD85">
        <v>0</v>
      </c>
      <c r="BE85">
        <v>3.7400000000000003E-2</v>
      </c>
      <c r="BF85">
        <v>1.6E-2</v>
      </c>
      <c r="BG85">
        <v>1.72E-2</v>
      </c>
      <c r="BH85">
        <v>0</v>
      </c>
      <c r="BI85">
        <v>3.8277999999999999</v>
      </c>
      <c r="BJ85">
        <v>3.8277999999999999</v>
      </c>
      <c r="BK85">
        <v>0.11600000000000001</v>
      </c>
      <c r="BL85">
        <v>0.14860000000000001</v>
      </c>
      <c r="BM85">
        <v>7.2599999999999998E-2</v>
      </c>
      <c r="BN85">
        <v>0.14099999999999999</v>
      </c>
      <c r="BO85">
        <v>2.64E-2</v>
      </c>
      <c r="BP85">
        <v>0.1492</v>
      </c>
      <c r="BQ85">
        <v>0.35499999999999998</v>
      </c>
      <c r="BR85">
        <v>0.1956</v>
      </c>
      <c r="BS85">
        <v>0.30270000000000002</v>
      </c>
      <c r="BT85">
        <v>0.24229999999999999</v>
      </c>
      <c r="BU85">
        <v>9.1899999999999996E-2</v>
      </c>
      <c r="BV85">
        <v>6.08E-2</v>
      </c>
      <c r="BW85">
        <v>0.20319999999999999</v>
      </c>
      <c r="BX85">
        <v>0.13150000000000001</v>
      </c>
      <c r="BY85">
        <v>0.18970000000000001</v>
      </c>
      <c r="BZ85">
        <v>4.2999999999999997E-2</v>
      </c>
      <c r="CA85">
        <v>0.26540000000000002</v>
      </c>
      <c r="CB85">
        <v>0.26440000000000002</v>
      </c>
      <c r="CC85">
        <v>9.8100000000000007E-2</v>
      </c>
      <c r="CD85">
        <v>2.0851000000000002</v>
      </c>
      <c r="CE85">
        <v>0.28799999999999998</v>
      </c>
      <c r="CF85">
        <v>0.36520000000000002</v>
      </c>
      <c r="CG85">
        <v>0.65720000000000001</v>
      </c>
      <c r="CH85">
        <v>0.31409999999999999</v>
      </c>
      <c r="CI85">
        <v>0.31259999999999999</v>
      </c>
      <c r="CJ85">
        <v>0.24740000000000001</v>
      </c>
      <c r="CK85">
        <v>2.1827999999999999</v>
      </c>
      <c r="CL85">
        <v>15.79</v>
      </c>
      <c r="CM85">
        <v>5.28</v>
      </c>
      <c r="CN85">
        <v>0</v>
      </c>
      <c r="CO85">
        <v>0</v>
      </c>
      <c r="CP85">
        <v>0</v>
      </c>
      <c r="CQ85">
        <v>0</v>
      </c>
      <c r="CR85">
        <v>8.0000000000000004E-4</v>
      </c>
      <c r="CS85">
        <v>2.2100000000000002E-2</v>
      </c>
      <c r="CT85">
        <v>3.2000000000000002E-3</v>
      </c>
      <c r="CU85">
        <v>0.50429999999999997</v>
      </c>
      <c r="CV85">
        <v>5.5999999999999999E-3</v>
      </c>
      <c r="CW85">
        <v>0.19489999999999999</v>
      </c>
      <c r="CX85">
        <v>7.9000000000000008E-3</v>
      </c>
      <c r="CY85">
        <v>0</v>
      </c>
      <c r="CZ85">
        <v>0</v>
      </c>
      <c r="DA85">
        <v>0.73880000000000001</v>
      </c>
      <c r="DB85">
        <v>1.04E-2</v>
      </c>
      <c r="DC85">
        <v>0</v>
      </c>
      <c r="DD85">
        <v>8.72E-2</v>
      </c>
      <c r="DE85">
        <v>0</v>
      </c>
      <c r="DF85">
        <v>0.83960000000000001</v>
      </c>
      <c r="DG85">
        <v>8.0000000000000004E-4</v>
      </c>
      <c r="DH85">
        <v>0</v>
      </c>
      <c r="DI85">
        <v>0</v>
      </c>
      <c r="DJ85">
        <v>0.93630000000000002</v>
      </c>
      <c r="DK85">
        <v>0</v>
      </c>
      <c r="DL85">
        <v>0</v>
      </c>
      <c r="DM85">
        <v>0.20349999999999999</v>
      </c>
      <c r="DN85">
        <v>6.4000000000000001E-2</v>
      </c>
      <c r="DO85">
        <v>0</v>
      </c>
      <c r="DP85">
        <v>0</v>
      </c>
      <c r="DQ85">
        <v>0</v>
      </c>
      <c r="DR85">
        <v>0</v>
      </c>
      <c r="DS85">
        <v>1.4999999999999999E-2</v>
      </c>
      <c r="DT85">
        <v>8.0000000000000004E-4</v>
      </c>
      <c r="DU85">
        <v>0</v>
      </c>
      <c r="DV85">
        <v>0</v>
      </c>
      <c r="DW85">
        <v>0</v>
      </c>
      <c r="DX85">
        <v>0</v>
      </c>
      <c r="DY85">
        <v>1.7999999999999999E-2</v>
      </c>
      <c r="DZ85">
        <v>0.30109999999999998</v>
      </c>
      <c r="EA85">
        <v>0</v>
      </c>
      <c r="EB85">
        <v>0</v>
      </c>
      <c r="EC85">
        <v>1.9762</v>
      </c>
      <c r="ED85">
        <v>0.3322</v>
      </c>
      <c r="EE85">
        <v>61.8</v>
      </c>
      <c r="EF85">
        <v>0.44590000000000002</v>
      </c>
      <c r="EG85">
        <v>0.36330000000000001</v>
      </c>
      <c r="EH85">
        <v>0.25113999999999997</v>
      </c>
      <c r="EI85">
        <v>13.04</v>
      </c>
      <c r="EJ85">
        <v>0</v>
      </c>
      <c r="EK85">
        <v>0</v>
      </c>
      <c r="EL85">
        <v>0</v>
      </c>
      <c r="EM85" t="s">
        <v>241</v>
      </c>
      <c r="EO85" t="s">
        <v>241</v>
      </c>
      <c r="ES85" t="s">
        <v>241</v>
      </c>
      <c r="FA85" t="s">
        <v>242</v>
      </c>
      <c r="FG85" t="s">
        <v>241</v>
      </c>
      <c r="GA85" t="s">
        <v>242</v>
      </c>
      <c r="GE85" t="s">
        <v>242</v>
      </c>
      <c r="GF85" t="s">
        <v>242</v>
      </c>
      <c r="GG85" t="s">
        <v>234</v>
      </c>
      <c r="GH85" t="s">
        <v>243</v>
      </c>
      <c r="GI85" t="s">
        <v>242</v>
      </c>
      <c r="GJ85" t="s">
        <v>242</v>
      </c>
      <c r="GK85" t="s">
        <v>242</v>
      </c>
      <c r="GL85">
        <v>0</v>
      </c>
      <c r="GM85">
        <v>0</v>
      </c>
      <c r="GN85">
        <v>0</v>
      </c>
    </row>
    <row r="86" spans="1:214">
      <c r="A86">
        <v>4</v>
      </c>
      <c r="B86" t="s">
        <v>407</v>
      </c>
      <c r="D86" t="s">
        <v>241</v>
      </c>
      <c r="E86" t="s">
        <v>231</v>
      </c>
      <c r="F86">
        <v>57.57</v>
      </c>
      <c r="G86">
        <v>240.87288000000001</v>
      </c>
      <c r="H86">
        <v>20.8124</v>
      </c>
      <c r="I86">
        <v>4.5871599999999999</v>
      </c>
      <c r="J86">
        <v>2.3006799999999998</v>
      </c>
      <c r="K86">
        <v>4.3595800000000002</v>
      </c>
      <c r="L86">
        <v>0.48139999999999999</v>
      </c>
      <c r="M86">
        <v>0.4234</v>
      </c>
      <c r="N86">
        <v>1.84E-2</v>
      </c>
      <c r="O86">
        <v>0</v>
      </c>
      <c r="P86">
        <v>67.78</v>
      </c>
      <c r="Q86">
        <v>35.25</v>
      </c>
      <c r="R86">
        <v>0.18590000000000001</v>
      </c>
      <c r="S86">
        <v>0.3735</v>
      </c>
      <c r="T86">
        <v>0.44230000000000003</v>
      </c>
      <c r="U86">
        <v>0.43619999999999998</v>
      </c>
      <c r="V86">
        <v>45.34</v>
      </c>
      <c r="W86">
        <v>3.2099999999999997E-2</v>
      </c>
      <c r="X86">
        <v>7.46E-2</v>
      </c>
      <c r="Y86">
        <v>0.12189999999999999</v>
      </c>
      <c r="Z86">
        <v>0.83169999999999999</v>
      </c>
      <c r="AA86">
        <v>0.27860000000000001</v>
      </c>
      <c r="AB86">
        <v>4.5199999999999997E-2</v>
      </c>
      <c r="AC86">
        <v>3.7970000000000002</v>
      </c>
      <c r="AD86">
        <v>15.42</v>
      </c>
      <c r="AE86">
        <v>0.28499999999999998</v>
      </c>
      <c r="AF86">
        <v>5.3437999999999999</v>
      </c>
      <c r="AG86">
        <v>24.26</v>
      </c>
      <c r="AH86">
        <v>103.22</v>
      </c>
      <c r="AI86">
        <v>37.380000000000003</v>
      </c>
      <c r="AJ86">
        <v>6.76</v>
      </c>
      <c r="AK86">
        <v>98.04</v>
      </c>
      <c r="AL86">
        <v>36.32</v>
      </c>
      <c r="AM86">
        <v>37.409999999999997</v>
      </c>
      <c r="AN86">
        <v>2.2088000000000001</v>
      </c>
      <c r="AO86">
        <v>0.31540000000000001</v>
      </c>
      <c r="AP86">
        <v>4.65E-2</v>
      </c>
      <c r="AQ86">
        <v>0.14990000000000001</v>
      </c>
      <c r="AR86">
        <v>23.14</v>
      </c>
      <c r="AS86">
        <v>2.0470000000000002</v>
      </c>
      <c r="AT86">
        <v>0</v>
      </c>
      <c r="AU86">
        <v>0</v>
      </c>
      <c r="AV86">
        <v>0</v>
      </c>
      <c r="AW86">
        <v>0</v>
      </c>
      <c r="AX86">
        <v>0.2848</v>
      </c>
      <c r="AY86">
        <v>0.15060000000000001</v>
      </c>
      <c r="AZ86">
        <v>0</v>
      </c>
      <c r="BA86">
        <v>0.435</v>
      </c>
      <c r="BB86">
        <v>3.7400000000000003E-2</v>
      </c>
      <c r="BC86">
        <v>0</v>
      </c>
      <c r="BD86">
        <v>0</v>
      </c>
      <c r="BE86">
        <v>3.7400000000000003E-2</v>
      </c>
      <c r="BF86">
        <v>1.6E-2</v>
      </c>
      <c r="BG86">
        <v>1.72E-2</v>
      </c>
      <c r="BH86">
        <v>0</v>
      </c>
      <c r="BI86">
        <v>3.8277999999999999</v>
      </c>
      <c r="BJ86">
        <v>3.8277999999999999</v>
      </c>
      <c r="BK86">
        <v>0.11600000000000001</v>
      </c>
      <c r="BL86">
        <v>0.14860000000000001</v>
      </c>
      <c r="BM86">
        <v>7.2599999999999998E-2</v>
      </c>
      <c r="BN86">
        <v>0.14099999999999999</v>
      </c>
      <c r="BO86">
        <v>2.64E-2</v>
      </c>
      <c r="BP86">
        <v>0.1492</v>
      </c>
      <c r="BQ86">
        <v>0.35499999999999998</v>
      </c>
      <c r="BR86">
        <v>0.1956</v>
      </c>
      <c r="BS86">
        <v>0.30270000000000002</v>
      </c>
      <c r="BT86">
        <v>0.24229999999999999</v>
      </c>
      <c r="BU86">
        <v>9.1899999999999996E-2</v>
      </c>
      <c r="BV86">
        <v>6.08E-2</v>
      </c>
      <c r="BW86">
        <v>0.20319999999999999</v>
      </c>
      <c r="BX86">
        <v>0.13150000000000001</v>
      </c>
      <c r="BY86">
        <v>0.18970000000000001</v>
      </c>
      <c r="BZ86">
        <v>4.2999999999999997E-2</v>
      </c>
      <c r="CA86">
        <v>0.26540000000000002</v>
      </c>
      <c r="CB86">
        <v>0.26440000000000002</v>
      </c>
      <c r="CC86">
        <v>9.8100000000000007E-2</v>
      </c>
      <c r="CD86">
        <v>2.0851000000000002</v>
      </c>
      <c r="CE86">
        <v>0.28799999999999998</v>
      </c>
      <c r="CF86">
        <v>0.36520000000000002</v>
      </c>
      <c r="CG86">
        <v>0.65720000000000001</v>
      </c>
      <c r="CH86">
        <v>0.31409999999999999</v>
      </c>
      <c r="CI86">
        <v>0.31259999999999999</v>
      </c>
      <c r="CJ86">
        <v>0.24740000000000001</v>
      </c>
      <c r="CK86">
        <v>2.1827999999999999</v>
      </c>
      <c r="CL86">
        <v>15.79</v>
      </c>
      <c r="CM86">
        <v>5.28</v>
      </c>
      <c r="CN86">
        <v>0</v>
      </c>
      <c r="CO86">
        <v>0</v>
      </c>
      <c r="CP86">
        <v>0</v>
      </c>
      <c r="CQ86">
        <v>0</v>
      </c>
      <c r="CR86">
        <v>8.0000000000000004E-4</v>
      </c>
      <c r="CS86">
        <v>2.2100000000000002E-2</v>
      </c>
      <c r="CT86">
        <v>3.2000000000000002E-3</v>
      </c>
      <c r="CU86">
        <v>0.50429999999999997</v>
      </c>
      <c r="CV86">
        <v>5.5999999999999999E-3</v>
      </c>
      <c r="CW86">
        <v>0.19489999999999999</v>
      </c>
      <c r="CX86">
        <v>7.9000000000000008E-3</v>
      </c>
      <c r="CY86">
        <v>0</v>
      </c>
      <c r="CZ86">
        <v>0</v>
      </c>
      <c r="DA86">
        <v>0.73880000000000001</v>
      </c>
      <c r="DB86">
        <v>1.04E-2</v>
      </c>
      <c r="DC86">
        <v>0</v>
      </c>
      <c r="DD86">
        <v>8.72E-2</v>
      </c>
      <c r="DE86">
        <v>0</v>
      </c>
      <c r="DF86">
        <v>0.83960000000000001</v>
      </c>
      <c r="DG86">
        <v>8.0000000000000004E-4</v>
      </c>
      <c r="DH86">
        <v>0</v>
      </c>
      <c r="DI86">
        <v>0</v>
      </c>
      <c r="DJ86">
        <v>0.93630000000000002</v>
      </c>
      <c r="DK86">
        <v>0</v>
      </c>
      <c r="DL86">
        <v>0</v>
      </c>
      <c r="DM86">
        <v>0.20349999999999999</v>
      </c>
      <c r="DN86">
        <v>6.4000000000000001E-2</v>
      </c>
      <c r="DO86">
        <v>0</v>
      </c>
      <c r="DP86">
        <v>0</v>
      </c>
      <c r="DQ86">
        <v>0</v>
      </c>
      <c r="DR86">
        <v>0</v>
      </c>
      <c r="DS86">
        <v>1.4999999999999999E-2</v>
      </c>
      <c r="DT86">
        <v>8.0000000000000004E-4</v>
      </c>
      <c r="DU86">
        <v>0</v>
      </c>
      <c r="DV86">
        <v>0</v>
      </c>
      <c r="DW86">
        <v>0</v>
      </c>
      <c r="DX86">
        <v>0</v>
      </c>
      <c r="DY86">
        <v>1.7999999999999999E-2</v>
      </c>
      <c r="DZ86">
        <v>0.30109999999999998</v>
      </c>
      <c r="EA86">
        <v>0</v>
      </c>
      <c r="EB86">
        <v>0</v>
      </c>
      <c r="EC86">
        <v>1.9762</v>
      </c>
      <c r="ED86">
        <v>0.3322</v>
      </c>
      <c r="EE86">
        <v>61.8</v>
      </c>
      <c r="EF86">
        <v>0.44590000000000002</v>
      </c>
      <c r="EG86">
        <v>0.36330000000000001</v>
      </c>
      <c r="EH86">
        <v>0.25113999999999997</v>
      </c>
      <c r="EI86">
        <v>13.04</v>
      </c>
      <c r="EJ86">
        <v>0</v>
      </c>
      <c r="EK86">
        <v>0</v>
      </c>
      <c r="EL86">
        <v>0</v>
      </c>
      <c r="EM86" t="s">
        <v>241</v>
      </c>
      <c r="EN86" t="s">
        <v>242</v>
      </c>
      <c r="EO86" t="s">
        <v>241</v>
      </c>
      <c r="EP86" t="s">
        <v>242</v>
      </c>
      <c r="EQ86" t="s">
        <v>242</v>
      </c>
      <c r="ER86" t="s">
        <v>242</v>
      </c>
      <c r="ES86" t="s">
        <v>241</v>
      </c>
      <c r="ET86" t="s">
        <v>242</v>
      </c>
      <c r="EU86" t="s">
        <v>242</v>
      </c>
      <c r="EV86" t="s">
        <v>242</v>
      </c>
      <c r="EW86" t="s">
        <v>242</v>
      </c>
      <c r="EX86" t="s">
        <v>242</v>
      </c>
      <c r="EY86" t="s">
        <v>242</v>
      </c>
      <c r="EZ86" t="s">
        <v>242</v>
      </c>
      <c r="FA86" t="s">
        <v>242</v>
      </c>
      <c r="FB86" t="s">
        <v>242</v>
      </c>
      <c r="FC86" t="s">
        <v>242</v>
      </c>
      <c r="FD86" t="s">
        <v>242</v>
      </c>
      <c r="FE86" t="s">
        <v>242</v>
      </c>
      <c r="FF86" t="s">
        <v>242</v>
      </c>
      <c r="FG86" t="s">
        <v>241</v>
      </c>
      <c r="FH86" t="s">
        <v>242</v>
      </c>
      <c r="FI86" t="s">
        <v>242</v>
      </c>
      <c r="FJ86" t="s">
        <v>242</v>
      </c>
      <c r="FK86" t="s">
        <v>242</v>
      </c>
      <c r="FL86" t="s">
        <v>242</v>
      </c>
      <c r="FM86" t="s">
        <v>242</v>
      </c>
      <c r="FN86" t="s">
        <v>242</v>
      </c>
      <c r="FO86" t="s">
        <v>242</v>
      </c>
      <c r="FP86" t="s">
        <v>242</v>
      </c>
      <c r="FQ86" t="s">
        <v>242</v>
      </c>
      <c r="FR86" t="s">
        <v>242</v>
      </c>
      <c r="FS86" t="s">
        <v>242</v>
      </c>
      <c r="FT86" t="s">
        <v>242</v>
      </c>
      <c r="FU86" t="s">
        <v>242</v>
      </c>
      <c r="FV86" t="s">
        <v>242</v>
      </c>
      <c r="FW86" t="s">
        <v>242</v>
      </c>
      <c r="FX86" t="s">
        <v>242</v>
      </c>
      <c r="FY86" t="s">
        <v>242</v>
      </c>
      <c r="FZ86" t="s">
        <v>242</v>
      </c>
      <c r="GA86" t="s">
        <v>242</v>
      </c>
      <c r="GB86" t="s">
        <v>242</v>
      </c>
      <c r="GC86" t="s">
        <v>242</v>
      </c>
      <c r="GD86" t="s">
        <v>242</v>
      </c>
      <c r="GE86" t="s">
        <v>242</v>
      </c>
      <c r="GF86" t="s">
        <v>242</v>
      </c>
      <c r="GG86" t="s">
        <v>234</v>
      </c>
      <c r="GH86" t="s">
        <v>243</v>
      </c>
      <c r="GI86" t="s">
        <v>242</v>
      </c>
      <c r="GJ86" t="s">
        <v>242</v>
      </c>
      <c r="GK86" t="s">
        <v>242</v>
      </c>
      <c r="GL86">
        <v>0</v>
      </c>
      <c r="GM86">
        <v>0</v>
      </c>
      <c r="GN86">
        <v>0</v>
      </c>
      <c r="GR86" t="s">
        <v>242</v>
      </c>
      <c r="GS86" t="s">
        <v>242</v>
      </c>
      <c r="GT86" t="s">
        <v>242</v>
      </c>
      <c r="GU86" t="s">
        <v>242</v>
      </c>
      <c r="GV86" t="s">
        <v>242</v>
      </c>
      <c r="GW86" t="s">
        <v>242</v>
      </c>
      <c r="GX86" t="s">
        <v>242</v>
      </c>
      <c r="GY86" t="s">
        <v>242</v>
      </c>
      <c r="GZ86" t="s">
        <v>242</v>
      </c>
      <c r="HA86" t="s">
        <v>242</v>
      </c>
      <c r="HB86" t="s">
        <v>242</v>
      </c>
      <c r="HC86" t="s">
        <v>242</v>
      </c>
      <c r="HD86" t="s">
        <v>242</v>
      </c>
      <c r="HE86" t="s">
        <v>242</v>
      </c>
      <c r="HF86" t="s">
        <v>242</v>
      </c>
    </row>
    <row r="87" spans="1:214">
      <c r="A87">
        <v>3</v>
      </c>
      <c r="B87" t="s">
        <v>258</v>
      </c>
      <c r="F87">
        <v>127.096</v>
      </c>
      <c r="G87">
        <v>531.76966000000004</v>
      </c>
      <c r="H87">
        <v>65.9071</v>
      </c>
      <c r="I87">
        <v>4.4088399999999996</v>
      </c>
      <c r="J87">
        <v>7.0299100000000001</v>
      </c>
      <c r="K87">
        <v>11.001609999999999</v>
      </c>
      <c r="L87">
        <v>1.0386</v>
      </c>
      <c r="M87">
        <v>0.74621999999999999</v>
      </c>
      <c r="N87">
        <v>6.5720000000000001E-2</v>
      </c>
      <c r="O87">
        <v>0</v>
      </c>
      <c r="P87">
        <v>70.510000000000005</v>
      </c>
      <c r="Q87">
        <v>65.2</v>
      </c>
      <c r="R87">
        <v>5.1200000000000002E-2</v>
      </c>
      <c r="S87">
        <v>1.1850000000000001</v>
      </c>
      <c r="T87">
        <v>0.24007999999999999</v>
      </c>
      <c r="U87">
        <v>0.22294</v>
      </c>
      <c r="V87">
        <v>16.510000000000002</v>
      </c>
      <c r="W87">
        <v>5.6300000000000003E-2</v>
      </c>
      <c r="X87">
        <v>0.24560000000000001</v>
      </c>
      <c r="Y87">
        <v>2.4337</v>
      </c>
      <c r="Z87">
        <v>2.91086</v>
      </c>
      <c r="AA87">
        <v>1.0686199999999999</v>
      </c>
      <c r="AB87">
        <v>4.24E-2</v>
      </c>
      <c r="AC87">
        <v>8.3607999999999993</v>
      </c>
      <c r="AD87">
        <v>16.263999999999999</v>
      </c>
      <c r="AE87">
        <v>0.08</v>
      </c>
      <c r="AF87">
        <v>2.7164000000000001</v>
      </c>
      <c r="AG87">
        <v>12.276</v>
      </c>
      <c r="AH87">
        <v>266.50599999999997</v>
      </c>
      <c r="AI87">
        <v>44.026000000000003</v>
      </c>
      <c r="AJ87">
        <v>9.0739999999999998</v>
      </c>
      <c r="AK87">
        <v>140.12799999999999</v>
      </c>
      <c r="AL87">
        <v>21.48</v>
      </c>
      <c r="AM87">
        <v>48.22</v>
      </c>
      <c r="AN87">
        <v>2.6237400000000002</v>
      </c>
      <c r="AO87">
        <v>0.39466000000000001</v>
      </c>
      <c r="AP87">
        <v>0.22703999999999999</v>
      </c>
      <c r="AQ87">
        <v>0.15540000000000001</v>
      </c>
      <c r="AR87">
        <v>22.72</v>
      </c>
      <c r="AS87">
        <v>11.079599999999999</v>
      </c>
      <c r="AT87">
        <v>0.22500000000000001</v>
      </c>
      <c r="AU87">
        <v>0</v>
      </c>
      <c r="AV87">
        <v>0</v>
      </c>
      <c r="AW87">
        <v>0.22500000000000001</v>
      </c>
      <c r="AX87">
        <v>0.1159</v>
      </c>
      <c r="AY87">
        <v>9.3700000000000006E-2</v>
      </c>
      <c r="AZ87">
        <v>0</v>
      </c>
      <c r="BA87">
        <v>0.20960000000000001</v>
      </c>
      <c r="BB87">
        <v>0.01</v>
      </c>
      <c r="BC87">
        <v>0</v>
      </c>
      <c r="BD87">
        <v>0.64</v>
      </c>
      <c r="BE87">
        <v>0.65</v>
      </c>
      <c r="BF87">
        <v>0</v>
      </c>
      <c r="BG87">
        <v>0</v>
      </c>
      <c r="BH87">
        <v>0</v>
      </c>
      <c r="BI87">
        <v>9.9371600000000004</v>
      </c>
      <c r="BJ87">
        <v>9.9371600000000004</v>
      </c>
      <c r="BK87">
        <v>9.7000000000000003E-3</v>
      </c>
      <c r="BL87">
        <v>0.41670000000000001</v>
      </c>
      <c r="BM87">
        <v>4.36E-2</v>
      </c>
      <c r="BN87">
        <v>0.61931999999999998</v>
      </c>
      <c r="BO87">
        <v>3.4200000000000001E-2</v>
      </c>
      <c r="BP87">
        <v>0.23912</v>
      </c>
      <c r="BQ87">
        <v>0.88438000000000005</v>
      </c>
      <c r="BR87">
        <v>0.14735999999999999</v>
      </c>
      <c r="BS87">
        <v>0.23155999999999999</v>
      </c>
      <c r="BT87">
        <v>0.25752000000000003</v>
      </c>
      <c r="BU87">
        <v>5.806E-2</v>
      </c>
      <c r="BV87">
        <v>2.3040000000000001E-2</v>
      </c>
      <c r="BW87">
        <v>0.13944000000000001</v>
      </c>
      <c r="BX87">
        <v>9.7220000000000001E-2</v>
      </c>
      <c r="BY87">
        <v>0.15434</v>
      </c>
      <c r="BZ87">
        <v>2.6120000000000001E-2</v>
      </c>
      <c r="CA87">
        <v>0.18254000000000001</v>
      </c>
      <c r="CB87">
        <v>0.24834000000000001</v>
      </c>
      <c r="CC87">
        <v>9.8180000000000003E-2</v>
      </c>
      <c r="CD87">
        <v>1.6516999999999999</v>
      </c>
      <c r="CE87">
        <v>0.28455999999999998</v>
      </c>
      <c r="CF87">
        <v>0.27986</v>
      </c>
      <c r="CG87">
        <v>0.51871999999999996</v>
      </c>
      <c r="CH87">
        <v>0.33438000000000001</v>
      </c>
      <c r="CI87">
        <v>0.33579999999999999</v>
      </c>
      <c r="CJ87">
        <v>0.16836000000000001</v>
      </c>
      <c r="CK87">
        <v>1.9256599999999999</v>
      </c>
      <c r="CL87">
        <v>43.98</v>
      </c>
      <c r="CM87">
        <v>14.625999999999999</v>
      </c>
      <c r="CN87">
        <v>0.20599999999999999</v>
      </c>
      <c r="CO87">
        <v>0.13</v>
      </c>
      <c r="CP87">
        <v>7.1999999999999995E-2</v>
      </c>
      <c r="CQ87">
        <v>0.14799999999999999</v>
      </c>
      <c r="CR87">
        <v>0.189</v>
      </c>
      <c r="CS87">
        <v>0.63800000000000001</v>
      </c>
      <c r="CT87">
        <v>7.1999999999999995E-2</v>
      </c>
      <c r="CU87">
        <v>1.8041</v>
      </c>
      <c r="CV87">
        <v>5.8999999999999997E-2</v>
      </c>
      <c r="CW87">
        <v>0.68200000000000005</v>
      </c>
      <c r="CX87">
        <v>2.8000000000000001E-2</v>
      </c>
      <c r="CY87">
        <v>0</v>
      </c>
      <c r="CZ87">
        <v>0</v>
      </c>
      <c r="DA87">
        <v>4.0211199999999998</v>
      </c>
      <c r="DB87">
        <v>9.2999999999999999E-2</v>
      </c>
      <c r="DC87">
        <v>0.04</v>
      </c>
      <c r="DD87">
        <v>0.20002</v>
      </c>
      <c r="DE87">
        <v>5.6000000000000001E-2</v>
      </c>
      <c r="DF87">
        <v>1.77704</v>
      </c>
      <c r="DG87">
        <v>1.2999999999999999E-2</v>
      </c>
      <c r="DH87">
        <v>0</v>
      </c>
      <c r="DI87">
        <v>0</v>
      </c>
      <c r="DJ87">
        <v>2.1790600000000002</v>
      </c>
      <c r="DK87">
        <v>0</v>
      </c>
      <c r="DL87">
        <v>0</v>
      </c>
      <c r="DM87">
        <v>0.16818</v>
      </c>
      <c r="DN87">
        <v>0.13930000000000001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1E-3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0.31047999999999998</v>
      </c>
      <c r="EA87">
        <v>0.33600000000000002</v>
      </c>
      <c r="EB87">
        <v>0.22</v>
      </c>
      <c r="EC87">
        <v>5.9526599999999998</v>
      </c>
      <c r="ED87">
        <v>0.38916000000000001</v>
      </c>
      <c r="EE87">
        <v>19.2</v>
      </c>
      <c r="EF87">
        <v>1.61954</v>
      </c>
      <c r="EG87">
        <v>0.91679999999999995</v>
      </c>
      <c r="EH87">
        <v>3.2199999999999999E-2</v>
      </c>
      <c r="EI87">
        <v>55.4</v>
      </c>
      <c r="EJ87">
        <v>0</v>
      </c>
      <c r="EK87">
        <v>0</v>
      </c>
      <c r="EL87">
        <v>0</v>
      </c>
      <c r="ES87" t="s">
        <v>241</v>
      </c>
      <c r="EU87" t="s">
        <v>241</v>
      </c>
      <c r="FA87" t="s">
        <v>242</v>
      </c>
      <c r="GA87" t="s">
        <v>242</v>
      </c>
      <c r="GE87" t="s">
        <v>242</v>
      </c>
      <c r="GF87" t="s">
        <v>242</v>
      </c>
      <c r="GG87" t="s">
        <v>345</v>
      </c>
      <c r="GI87" t="s">
        <v>242</v>
      </c>
      <c r="GJ87" t="s">
        <v>242</v>
      </c>
      <c r="GK87" t="s">
        <v>242</v>
      </c>
      <c r="GL87">
        <v>0</v>
      </c>
      <c r="GM87">
        <v>0</v>
      </c>
      <c r="GN87">
        <v>0</v>
      </c>
    </row>
    <row r="88" spans="1:214">
      <c r="A88">
        <v>4</v>
      </c>
      <c r="B88" t="s">
        <v>408</v>
      </c>
      <c r="D88" t="s">
        <v>241</v>
      </c>
      <c r="E88" t="s">
        <v>231</v>
      </c>
      <c r="F88">
        <v>127.096</v>
      </c>
      <c r="G88">
        <v>531.76966000000004</v>
      </c>
      <c r="H88">
        <v>65.9071</v>
      </c>
      <c r="I88">
        <v>4.4088399999999996</v>
      </c>
      <c r="J88">
        <v>7.0299100000000001</v>
      </c>
      <c r="K88">
        <v>11.001609999999999</v>
      </c>
      <c r="L88">
        <v>1.0386</v>
      </c>
      <c r="M88">
        <v>0.74621999999999999</v>
      </c>
      <c r="N88">
        <v>6.5720000000000001E-2</v>
      </c>
      <c r="O88">
        <v>0</v>
      </c>
      <c r="P88">
        <v>70.510000000000005</v>
      </c>
      <c r="Q88">
        <v>65.2</v>
      </c>
      <c r="R88">
        <v>5.1200000000000002E-2</v>
      </c>
      <c r="S88">
        <v>1.1850000000000001</v>
      </c>
      <c r="T88">
        <v>0.24007999999999999</v>
      </c>
      <c r="U88">
        <v>0.22294</v>
      </c>
      <c r="V88">
        <v>16.510000000000002</v>
      </c>
      <c r="W88">
        <v>5.6300000000000003E-2</v>
      </c>
      <c r="X88">
        <v>0.24560000000000001</v>
      </c>
      <c r="Y88">
        <v>2.4337</v>
      </c>
      <c r="Z88">
        <v>2.91086</v>
      </c>
      <c r="AA88">
        <v>1.0686199999999999</v>
      </c>
      <c r="AB88">
        <v>4.24E-2</v>
      </c>
      <c r="AC88">
        <v>8.3607999999999993</v>
      </c>
      <c r="AD88">
        <v>16.263999999999999</v>
      </c>
      <c r="AE88">
        <v>0.08</v>
      </c>
      <c r="AF88">
        <v>2.7164000000000001</v>
      </c>
      <c r="AG88">
        <v>12.276</v>
      </c>
      <c r="AH88">
        <v>266.50599999999997</v>
      </c>
      <c r="AI88">
        <v>44.026000000000003</v>
      </c>
      <c r="AJ88">
        <v>9.0739999999999998</v>
      </c>
      <c r="AK88">
        <v>140.12799999999999</v>
      </c>
      <c r="AL88">
        <v>21.48</v>
      </c>
      <c r="AM88">
        <v>48.22</v>
      </c>
      <c r="AN88">
        <v>2.6237400000000002</v>
      </c>
      <c r="AO88">
        <v>0.39466000000000001</v>
      </c>
      <c r="AP88">
        <v>0.22703999999999999</v>
      </c>
      <c r="AQ88">
        <v>0.15540000000000001</v>
      </c>
      <c r="AR88">
        <v>22.72</v>
      </c>
      <c r="AS88">
        <v>11.079599999999999</v>
      </c>
      <c r="AT88">
        <v>0.22500000000000001</v>
      </c>
      <c r="AU88">
        <v>0</v>
      </c>
      <c r="AV88">
        <v>0</v>
      </c>
      <c r="AW88">
        <v>0.22500000000000001</v>
      </c>
      <c r="AX88">
        <v>0.1159</v>
      </c>
      <c r="AY88">
        <v>9.3700000000000006E-2</v>
      </c>
      <c r="AZ88">
        <v>0</v>
      </c>
      <c r="BA88">
        <v>0.20960000000000001</v>
      </c>
      <c r="BB88">
        <v>0.01</v>
      </c>
      <c r="BC88">
        <v>0</v>
      </c>
      <c r="BD88">
        <v>0.64</v>
      </c>
      <c r="BE88">
        <v>0.65</v>
      </c>
      <c r="BF88">
        <v>0</v>
      </c>
      <c r="BG88">
        <v>0</v>
      </c>
      <c r="BH88">
        <v>0</v>
      </c>
      <c r="BI88">
        <v>9.9371600000000004</v>
      </c>
      <c r="BJ88">
        <v>9.9371600000000004</v>
      </c>
      <c r="BK88">
        <v>9.7000000000000003E-3</v>
      </c>
      <c r="BL88">
        <v>0.41670000000000001</v>
      </c>
      <c r="BM88">
        <v>4.36E-2</v>
      </c>
      <c r="BN88">
        <v>0.61931999999999998</v>
      </c>
      <c r="BO88">
        <v>3.4200000000000001E-2</v>
      </c>
      <c r="BP88">
        <v>0.23912</v>
      </c>
      <c r="BQ88">
        <v>0.88438000000000005</v>
      </c>
      <c r="BR88">
        <v>0.14735999999999999</v>
      </c>
      <c r="BS88">
        <v>0.23155999999999999</v>
      </c>
      <c r="BT88">
        <v>0.25752000000000003</v>
      </c>
      <c r="BU88">
        <v>5.806E-2</v>
      </c>
      <c r="BV88">
        <v>2.3040000000000001E-2</v>
      </c>
      <c r="BW88">
        <v>0.13944000000000001</v>
      </c>
      <c r="BX88">
        <v>9.7220000000000001E-2</v>
      </c>
      <c r="BY88">
        <v>0.15434</v>
      </c>
      <c r="BZ88">
        <v>2.6120000000000001E-2</v>
      </c>
      <c r="CA88">
        <v>0.18254000000000001</v>
      </c>
      <c r="CB88">
        <v>0.24834000000000001</v>
      </c>
      <c r="CC88">
        <v>9.8180000000000003E-2</v>
      </c>
      <c r="CD88">
        <v>1.6516999999999999</v>
      </c>
      <c r="CE88">
        <v>0.28455999999999998</v>
      </c>
      <c r="CF88">
        <v>0.27986</v>
      </c>
      <c r="CG88">
        <v>0.51871999999999996</v>
      </c>
      <c r="CH88">
        <v>0.33438000000000001</v>
      </c>
      <c r="CI88">
        <v>0.33579999999999999</v>
      </c>
      <c r="CJ88">
        <v>0.16836000000000001</v>
      </c>
      <c r="CK88">
        <v>1.9256599999999999</v>
      </c>
      <c r="CL88">
        <v>43.98</v>
      </c>
      <c r="CM88">
        <v>14.625999999999999</v>
      </c>
      <c r="CN88">
        <v>0.20599999999999999</v>
      </c>
      <c r="CO88">
        <v>0.13</v>
      </c>
      <c r="CP88">
        <v>7.1999999999999995E-2</v>
      </c>
      <c r="CQ88">
        <v>0.14799999999999999</v>
      </c>
      <c r="CR88">
        <v>0.189</v>
      </c>
      <c r="CS88">
        <v>0.63800000000000001</v>
      </c>
      <c r="CT88">
        <v>7.1999999999999995E-2</v>
      </c>
      <c r="CU88">
        <v>1.8041</v>
      </c>
      <c r="CV88">
        <v>5.8999999999999997E-2</v>
      </c>
      <c r="CW88">
        <v>0.68200000000000005</v>
      </c>
      <c r="CX88">
        <v>2.8000000000000001E-2</v>
      </c>
      <c r="CY88">
        <v>0</v>
      </c>
      <c r="CZ88">
        <v>0</v>
      </c>
      <c r="DA88">
        <v>4.0211199999999998</v>
      </c>
      <c r="DB88">
        <v>9.2999999999999999E-2</v>
      </c>
      <c r="DC88">
        <v>0.04</v>
      </c>
      <c r="DD88">
        <v>0.20002</v>
      </c>
      <c r="DE88">
        <v>5.6000000000000001E-2</v>
      </c>
      <c r="DF88">
        <v>1.77704</v>
      </c>
      <c r="DG88">
        <v>1.2999999999999999E-2</v>
      </c>
      <c r="DH88">
        <v>0</v>
      </c>
      <c r="DI88">
        <v>0</v>
      </c>
      <c r="DJ88">
        <v>2.1790600000000002</v>
      </c>
      <c r="DK88">
        <v>0</v>
      </c>
      <c r="DL88">
        <v>0</v>
      </c>
      <c r="DM88">
        <v>0.16818</v>
      </c>
      <c r="DN88">
        <v>0.13930000000000001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1E-3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0.31047999999999998</v>
      </c>
      <c r="EA88">
        <v>0.33600000000000002</v>
      </c>
      <c r="EB88">
        <v>0.22</v>
      </c>
      <c r="EC88">
        <v>5.9526599999999998</v>
      </c>
      <c r="ED88">
        <v>0.38916000000000001</v>
      </c>
      <c r="EE88">
        <v>19.2</v>
      </c>
      <c r="EF88">
        <v>1.61954</v>
      </c>
      <c r="EG88">
        <v>0.91679999999999995</v>
      </c>
      <c r="EH88">
        <v>3.2199999999999999E-2</v>
      </c>
      <c r="EI88">
        <v>55.4</v>
      </c>
      <c r="EJ88">
        <v>0</v>
      </c>
      <c r="EK88">
        <v>0</v>
      </c>
      <c r="EL88">
        <v>0</v>
      </c>
      <c r="EM88" t="s">
        <v>242</v>
      </c>
      <c r="EN88" t="s">
        <v>242</v>
      </c>
      <c r="EO88" t="s">
        <v>242</v>
      </c>
      <c r="EP88" t="s">
        <v>242</v>
      </c>
      <c r="EQ88" t="s">
        <v>242</v>
      </c>
      <c r="ER88" t="s">
        <v>242</v>
      </c>
      <c r="ES88" t="s">
        <v>241</v>
      </c>
      <c r="ET88" t="s">
        <v>242</v>
      </c>
      <c r="EU88" t="s">
        <v>241</v>
      </c>
      <c r="EV88" t="s">
        <v>242</v>
      </c>
      <c r="EW88" t="s">
        <v>242</v>
      </c>
      <c r="EX88" t="s">
        <v>242</v>
      </c>
      <c r="EY88" t="s">
        <v>242</v>
      </c>
      <c r="EZ88" t="s">
        <v>242</v>
      </c>
      <c r="FA88" t="s">
        <v>242</v>
      </c>
      <c r="FB88" t="s">
        <v>242</v>
      </c>
      <c r="FC88" t="s">
        <v>242</v>
      </c>
      <c r="FD88" t="s">
        <v>242</v>
      </c>
      <c r="FE88" t="s">
        <v>242</v>
      </c>
      <c r="FF88" t="s">
        <v>242</v>
      </c>
      <c r="FG88" t="s">
        <v>242</v>
      </c>
      <c r="FH88" t="s">
        <v>242</v>
      </c>
      <c r="FI88" t="s">
        <v>242</v>
      </c>
      <c r="FJ88" t="s">
        <v>242</v>
      </c>
      <c r="FK88" t="s">
        <v>242</v>
      </c>
      <c r="FL88" t="s">
        <v>242</v>
      </c>
      <c r="FM88" t="s">
        <v>242</v>
      </c>
      <c r="FN88" t="s">
        <v>242</v>
      </c>
      <c r="FO88" t="s">
        <v>242</v>
      </c>
      <c r="FP88" t="s">
        <v>242</v>
      </c>
      <c r="FQ88" t="s">
        <v>242</v>
      </c>
      <c r="FR88" t="s">
        <v>242</v>
      </c>
      <c r="FS88" t="s">
        <v>242</v>
      </c>
      <c r="FT88" t="s">
        <v>242</v>
      </c>
      <c r="FU88" t="s">
        <v>242</v>
      </c>
      <c r="FV88" t="s">
        <v>242</v>
      </c>
      <c r="FW88" t="s">
        <v>242</v>
      </c>
      <c r="FX88" t="s">
        <v>242</v>
      </c>
      <c r="FY88" t="s">
        <v>242</v>
      </c>
      <c r="FZ88" t="s">
        <v>242</v>
      </c>
      <c r="GA88" t="s">
        <v>242</v>
      </c>
      <c r="GB88" t="s">
        <v>242</v>
      </c>
      <c r="GC88" t="s">
        <v>242</v>
      </c>
      <c r="GD88" t="s">
        <v>242</v>
      </c>
      <c r="GE88" t="s">
        <v>242</v>
      </c>
      <c r="GF88" t="s">
        <v>242</v>
      </c>
      <c r="GG88" t="s">
        <v>345</v>
      </c>
      <c r="GI88" t="s">
        <v>242</v>
      </c>
      <c r="GJ88" t="s">
        <v>242</v>
      </c>
      <c r="GK88" t="s">
        <v>242</v>
      </c>
      <c r="GL88">
        <v>0</v>
      </c>
      <c r="GM88">
        <v>0</v>
      </c>
      <c r="GN88">
        <v>0</v>
      </c>
      <c r="GR88" t="s">
        <v>242</v>
      </c>
      <c r="GS88" t="s">
        <v>242</v>
      </c>
      <c r="GT88" t="s">
        <v>242</v>
      </c>
      <c r="GU88" t="s">
        <v>242</v>
      </c>
      <c r="GV88" t="s">
        <v>242</v>
      </c>
      <c r="GW88" t="s">
        <v>242</v>
      </c>
      <c r="GX88" t="s">
        <v>242</v>
      </c>
      <c r="GY88" t="s">
        <v>242</v>
      </c>
      <c r="GZ88" t="s">
        <v>242</v>
      </c>
      <c r="HA88" t="s">
        <v>242</v>
      </c>
      <c r="HB88" t="s">
        <v>242</v>
      </c>
      <c r="HC88" t="s">
        <v>242</v>
      </c>
      <c r="HD88" t="s">
        <v>242</v>
      </c>
      <c r="HE88" t="s">
        <v>242</v>
      </c>
      <c r="HF88" t="s">
        <v>242</v>
      </c>
    </row>
    <row r="89" spans="1:214">
      <c r="A89">
        <v>3</v>
      </c>
      <c r="B89" t="s">
        <v>259</v>
      </c>
      <c r="F89">
        <v>412.70483999999999</v>
      </c>
      <c r="G89">
        <v>1726.7570499999999</v>
      </c>
      <c r="H89">
        <v>228.71430000000001</v>
      </c>
      <c r="I89">
        <v>23.879429999999999</v>
      </c>
      <c r="J89">
        <v>21.088550000000001</v>
      </c>
      <c r="K89">
        <v>29.949090000000002</v>
      </c>
      <c r="L89">
        <v>3.9874499999999999</v>
      </c>
      <c r="M89">
        <v>3.80403</v>
      </c>
      <c r="N89">
        <v>1.2412399999999999</v>
      </c>
      <c r="O89">
        <v>0</v>
      </c>
      <c r="P89">
        <v>23.281669999999998</v>
      </c>
      <c r="Q89">
        <v>18.875</v>
      </c>
      <c r="R89">
        <v>3.4020000000000002E-2</v>
      </c>
      <c r="S89">
        <v>1.2500000000000001E-2</v>
      </c>
      <c r="T89">
        <v>2.0055999999999998</v>
      </c>
      <c r="U89">
        <v>1.9569300000000001</v>
      </c>
      <c r="V89">
        <v>102.54</v>
      </c>
      <c r="W89">
        <v>0.60997999999999997</v>
      </c>
      <c r="X89">
        <v>0.33772999999999997</v>
      </c>
      <c r="Y89">
        <v>8.3165600000000008</v>
      </c>
      <c r="Z89">
        <v>13.01751</v>
      </c>
      <c r="AA89">
        <v>1.31596</v>
      </c>
      <c r="AB89">
        <v>0.85263</v>
      </c>
      <c r="AC89">
        <v>5.5033399999999997</v>
      </c>
      <c r="AD89">
        <v>52.226669999999999</v>
      </c>
      <c r="AE89">
        <v>3.1312500000000001</v>
      </c>
      <c r="AF89">
        <v>30.358599999999999</v>
      </c>
      <c r="AG89">
        <v>287.33832999999998</v>
      </c>
      <c r="AH89">
        <v>1037.77667</v>
      </c>
      <c r="AI89">
        <v>57.36</v>
      </c>
      <c r="AJ89">
        <v>76.341669999999993</v>
      </c>
      <c r="AK89">
        <v>300.51499999999999</v>
      </c>
      <c r="AL89">
        <v>271.40582999999998</v>
      </c>
      <c r="AM89">
        <v>607.65332999999998</v>
      </c>
      <c r="AN89">
        <v>3.0223499999999999</v>
      </c>
      <c r="AO89">
        <v>3.6025900000000002</v>
      </c>
      <c r="AP89">
        <v>0.34540999999999999</v>
      </c>
      <c r="AQ89">
        <v>0.42992999999999998</v>
      </c>
      <c r="AR89">
        <v>81.694999999999993</v>
      </c>
      <c r="AS89">
        <v>8.1903299999999994</v>
      </c>
      <c r="AT89">
        <v>0</v>
      </c>
      <c r="AU89">
        <v>0</v>
      </c>
      <c r="AV89">
        <v>0</v>
      </c>
      <c r="AW89">
        <v>0</v>
      </c>
      <c r="AX89">
        <v>1.5559499999999999</v>
      </c>
      <c r="AY89">
        <v>1.15886</v>
      </c>
      <c r="AZ89">
        <v>0</v>
      </c>
      <c r="BA89">
        <v>2.7147700000000001</v>
      </c>
      <c r="BB89">
        <v>1.34935</v>
      </c>
      <c r="BC89">
        <v>0</v>
      </c>
      <c r="BD89">
        <v>0.20624999999999999</v>
      </c>
      <c r="BE89">
        <v>1.5556000000000001</v>
      </c>
      <c r="BF89">
        <v>0.18079999999999999</v>
      </c>
      <c r="BG89">
        <v>5.0000000000000002E-5</v>
      </c>
      <c r="BH89">
        <v>0.27</v>
      </c>
      <c r="BI89">
        <v>24.93787</v>
      </c>
      <c r="BJ89">
        <v>25.20787</v>
      </c>
      <c r="BK89">
        <v>0.48418</v>
      </c>
      <c r="BL89">
        <v>1.56193</v>
      </c>
      <c r="BM89">
        <v>0.79798000000000002</v>
      </c>
      <c r="BN89">
        <v>1.45947</v>
      </c>
      <c r="BO89">
        <v>4.8050000000000002E-2</v>
      </c>
      <c r="BP89">
        <v>1.37205</v>
      </c>
      <c r="BQ89">
        <v>2.9777499999999999</v>
      </c>
      <c r="BR89">
        <v>1.1359300000000001</v>
      </c>
      <c r="BS89">
        <v>1.7784599999999999</v>
      </c>
      <c r="BT89">
        <v>1.9271499999999999</v>
      </c>
      <c r="BU89">
        <v>0.55879999999999996</v>
      </c>
      <c r="BV89">
        <v>0.26662999999999998</v>
      </c>
      <c r="BW89">
        <v>0.97624999999999995</v>
      </c>
      <c r="BX89">
        <v>0.80259999999999998</v>
      </c>
      <c r="BY89">
        <v>1.0038400000000001</v>
      </c>
      <c r="BZ89">
        <v>0.28988000000000003</v>
      </c>
      <c r="CA89">
        <v>1.2895099999999999</v>
      </c>
      <c r="CB89">
        <v>1.48969</v>
      </c>
      <c r="CC89">
        <v>0.75366</v>
      </c>
      <c r="CD89">
        <v>12.24447</v>
      </c>
      <c r="CE89">
        <v>1.31084</v>
      </c>
      <c r="CF89">
        <v>2.47879</v>
      </c>
      <c r="CG89">
        <v>3.8231799999999998</v>
      </c>
      <c r="CH89">
        <v>1.1086199999999999</v>
      </c>
      <c r="CI89">
        <v>1.0360799999999999</v>
      </c>
      <c r="CJ89">
        <v>0.93245999999999996</v>
      </c>
      <c r="CK89">
        <v>10.681649999999999</v>
      </c>
      <c r="CL89">
        <v>151.66999999999999</v>
      </c>
      <c r="CM89">
        <v>50.40166</v>
      </c>
      <c r="CN89">
        <v>2.1250000000000002E-2</v>
      </c>
      <c r="CO89">
        <v>1.375E-2</v>
      </c>
      <c r="CP89">
        <v>7.4999999999999997E-3</v>
      </c>
      <c r="CQ89">
        <v>1.6250000000000001E-2</v>
      </c>
      <c r="CR89">
        <v>3.9800000000000002E-2</v>
      </c>
      <c r="CS89">
        <v>0.42608000000000001</v>
      </c>
      <c r="CT89">
        <v>5.688E-2</v>
      </c>
      <c r="CU89">
        <v>4.2546400000000002</v>
      </c>
      <c r="CV89">
        <v>9.5630000000000007E-2</v>
      </c>
      <c r="CW89">
        <v>2.2916500000000002</v>
      </c>
      <c r="CX89">
        <v>1.753E-2</v>
      </c>
      <c r="CY89">
        <v>2.06E-2</v>
      </c>
      <c r="CZ89">
        <v>6.5500000000000003E-3</v>
      </c>
      <c r="DA89">
        <v>7.2778</v>
      </c>
      <c r="DB89">
        <v>0.14812</v>
      </c>
      <c r="DC89">
        <v>4.3800000000000002E-3</v>
      </c>
      <c r="DD89">
        <v>0.74973000000000001</v>
      </c>
      <c r="DE89">
        <v>1.6250000000000001E-2</v>
      </c>
      <c r="DF89">
        <v>7.8131500000000003</v>
      </c>
      <c r="DG89">
        <v>0.1346</v>
      </c>
      <c r="DH89">
        <v>0.2923</v>
      </c>
      <c r="DI89">
        <v>1.44E-2</v>
      </c>
      <c r="DJ89">
        <v>9.17075</v>
      </c>
      <c r="DK89">
        <v>0</v>
      </c>
      <c r="DL89">
        <v>0</v>
      </c>
      <c r="DM89">
        <v>2.7273800000000001</v>
      </c>
      <c r="DN89">
        <v>0.31889000000000001</v>
      </c>
      <c r="DO89">
        <v>0</v>
      </c>
      <c r="DP89">
        <v>0</v>
      </c>
      <c r="DQ89">
        <v>3.5999999999999999E-3</v>
      </c>
      <c r="DR89">
        <v>0.01</v>
      </c>
      <c r="DS89">
        <v>0.02</v>
      </c>
      <c r="DT89">
        <v>0.02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3.0878299999999999</v>
      </c>
      <c r="EA89">
        <v>3.5000000000000003E-2</v>
      </c>
      <c r="EB89">
        <v>2.375E-2</v>
      </c>
      <c r="EC89">
        <v>19.477419999999999</v>
      </c>
      <c r="ED89">
        <v>1.0665899999999999</v>
      </c>
      <c r="EE89">
        <v>64.337500000000006</v>
      </c>
      <c r="EF89">
        <v>5.0252999999999997</v>
      </c>
      <c r="EG89">
        <v>2.4957600000000002</v>
      </c>
      <c r="EH89">
        <v>1.1779599999999999</v>
      </c>
      <c r="EI89">
        <v>441.02249999999998</v>
      </c>
      <c r="EJ89">
        <v>0</v>
      </c>
      <c r="EK89">
        <v>0</v>
      </c>
      <c r="EL89">
        <v>0</v>
      </c>
      <c r="ES89" t="s">
        <v>241</v>
      </c>
      <c r="EV89" t="s">
        <v>241</v>
      </c>
      <c r="FA89" t="s">
        <v>242</v>
      </c>
      <c r="FF89" t="s">
        <v>241</v>
      </c>
      <c r="FH89" t="s">
        <v>241</v>
      </c>
      <c r="FI89" t="s">
        <v>241</v>
      </c>
      <c r="GA89" t="s">
        <v>242</v>
      </c>
      <c r="GE89" t="s">
        <v>242</v>
      </c>
      <c r="GF89" t="s">
        <v>242</v>
      </c>
      <c r="GG89" t="s">
        <v>409</v>
      </c>
      <c r="GH89" t="s">
        <v>410</v>
      </c>
      <c r="GI89" t="s">
        <v>242</v>
      </c>
      <c r="GJ89" t="s">
        <v>242</v>
      </c>
      <c r="GK89" t="s">
        <v>242</v>
      </c>
      <c r="GL89">
        <v>0</v>
      </c>
      <c r="GM89">
        <v>0</v>
      </c>
      <c r="GN89">
        <v>0</v>
      </c>
    </row>
    <row r="90" spans="1:214">
      <c r="A90">
        <v>4</v>
      </c>
      <c r="B90" t="s">
        <v>411</v>
      </c>
      <c r="D90" t="s">
        <v>241</v>
      </c>
      <c r="E90" t="s">
        <v>231</v>
      </c>
      <c r="F90">
        <v>257.48</v>
      </c>
      <c r="G90">
        <v>1077.2963199999999</v>
      </c>
      <c r="H90">
        <v>64.697000000000003</v>
      </c>
      <c r="I90">
        <v>18.944849999999999</v>
      </c>
      <c r="J90">
        <v>19.393550000000001</v>
      </c>
      <c r="K90">
        <v>0.82069999999999999</v>
      </c>
      <c r="L90">
        <v>5.8950000000000002E-2</v>
      </c>
      <c r="M90">
        <v>1.0827500000000001</v>
      </c>
      <c r="N90">
        <v>5.1500000000000001E-3</v>
      </c>
      <c r="O90">
        <v>0</v>
      </c>
      <c r="P90">
        <v>13.065</v>
      </c>
      <c r="Q90">
        <v>12</v>
      </c>
      <c r="R90">
        <v>6.7000000000000002E-3</v>
      </c>
      <c r="S90">
        <v>0</v>
      </c>
      <c r="T90">
        <v>1.87635</v>
      </c>
      <c r="U90">
        <v>1.8443499999999999</v>
      </c>
      <c r="V90">
        <v>15.414999999999999</v>
      </c>
      <c r="W90">
        <v>0.40115000000000001</v>
      </c>
      <c r="X90">
        <v>0.20135</v>
      </c>
      <c r="Y90">
        <v>5.4116499999999998</v>
      </c>
      <c r="Z90">
        <v>8.8370499999999996</v>
      </c>
      <c r="AA90">
        <v>0.53554999999999997</v>
      </c>
      <c r="AB90">
        <v>0.26319999999999999</v>
      </c>
      <c r="AC90">
        <v>2.9950000000000001</v>
      </c>
      <c r="AD90">
        <v>2.2599999999999998</v>
      </c>
      <c r="AE90">
        <v>3.1</v>
      </c>
      <c r="AF90">
        <v>0.1376</v>
      </c>
      <c r="AG90">
        <v>62.405000000000001</v>
      </c>
      <c r="AH90">
        <v>324.01</v>
      </c>
      <c r="AI90">
        <v>8.3849999999999998</v>
      </c>
      <c r="AJ90">
        <v>20.975000000000001</v>
      </c>
      <c r="AK90">
        <v>173.79</v>
      </c>
      <c r="AL90">
        <v>166.21</v>
      </c>
      <c r="AM90">
        <v>62.62</v>
      </c>
      <c r="AN90">
        <v>1.6366000000000001</v>
      </c>
      <c r="AO90">
        <v>2.92205</v>
      </c>
      <c r="AP90">
        <v>8.7999999999999995E-2</v>
      </c>
      <c r="AQ90">
        <v>6.8500000000000005E-2</v>
      </c>
      <c r="AR90">
        <v>52.104999999999997</v>
      </c>
      <c r="AS90">
        <v>0.66700000000000004</v>
      </c>
      <c r="AT90">
        <v>0</v>
      </c>
      <c r="AU90">
        <v>0</v>
      </c>
      <c r="AV90">
        <v>0</v>
      </c>
      <c r="AW90">
        <v>0</v>
      </c>
      <c r="AX90">
        <v>0.20565</v>
      </c>
      <c r="AY90">
        <v>0.1731</v>
      </c>
      <c r="AZ90">
        <v>0</v>
      </c>
      <c r="BA90">
        <v>0.37869999999999998</v>
      </c>
      <c r="BB90">
        <v>0.13544999999999999</v>
      </c>
      <c r="BC90">
        <v>0</v>
      </c>
      <c r="BD90">
        <v>0</v>
      </c>
      <c r="BE90">
        <v>0.13544999999999999</v>
      </c>
      <c r="BF90">
        <v>1.1299999999999999E-2</v>
      </c>
      <c r="BG90">
        <v>5.0000000000000002E-5</v>
      </c>
      <c r="BH90">
        <v>0.27</v>
      </c>
      <c r="BI90">
        <v>1.7000000000000001E-2</v>
      </c>
      <c r="BJ90">
        <v>0.28699999999999998</v>
      </c>
      <c r="BK90">
        <v>8.3499999999999998E-3</v>
      </c>
      <c r="BL90">
        <v>1.41E-2</v>
      </c>
      <c r="BM90">
        <v>1.465E-2</v>
      </c>
      <c r="BN90">
        <v>1.6400000000000001E-2</v>
      </c>
      <c r="BO90">
        <v>5.9500000000000004E-3</v>
      </c>
      <c r="BP90">
        <v>2.0549999999999999E-2</v>
      </c>
      <c r="BQ90">
        <v>3.875E-2</v>
      </c>
      <c r="BR90">
        <v>0.93305000000000005</v>
      </c>
      <c r="BS90">
        <v>1.4654</v>
      </c>
      <c r="BT90">
        <v>1.6335999999999999</v>
      </c>
      <c r="BU90">
        <v>0.48094999999999999</v>
      </c>
      <c r="BV90">
        <v>0.20105000000000001</v>
      </c>
      <c r="BW90">
        <v>0.76249999999999996</v>
      </c>
      <c r="BX90">
        <v>0.65225</v>
      </c>
      <c r="BY90">
        <v>0.82274999999999998</v>
      </c>
      <c r="BZ90">
        <v>0.21095</v>
      </c>
      <c r="CA90">
        <v>1.024</v>
      </c>
      <c r="CB90">
        <v>1.1982999999999999</v>
      </c>
      <c r="CC90">
        <v>0.66154999999999997</v>
      </c>
      <c r="CD90">
        <v>10.036149999999999</v>
      </c>
      <c r="CE90">
        <v>1.12385</v>
      </c>
      <c r="CF90">
        <v>1.7681500000000001</v>
      </c>
      <c r="CG90">
        <v>2.9676</v>
      </c>
      <c r="CH90">
        <v>0.91410000000000002</v>
      </c>
      <c r="CI90">
        <v>0.80364999999999998</v>
      </c>
      <c r="CJ90">
        <v>0.73250000000000004</v>
      </c>
      <c r="CK90">
        <v>8.2997499999999995</v>
      </c>
      <c r="CL90">
        <v>116.7</v>
      </c>
      <c r="CM90">
        <v>39.234999999999999</v>
      </c>
      <c r="CN90">
        <v>0</v>
      </c>
      <c r="CO90">
        <v>0</v>
      </c>
      <c r="CP90">
        <v>0</v>
      </c>
      <c r="CQ90">
        <v>0</v>
      </c>
      <c r="CR90">
        <v>2.01E-2</v>
      </c>
      <c r="CS90">
        <v>0.36244999999999999</v>
      </c>
      <c r="CT90">
        <v>0.05</v>
      </c>
      <c r="CU90">
        <v>4.0210499999999998</v>
      </c>
      <c r="CV90">
        <v>0.09</v>
      </c>
      <c r="CW90">
        <v>2.2084000000000001</v>
      </c>
      <c r="CX90">
        <v>8.9999999999999993E-3</v>
      </c>
      <c r="CY90">
        <v>1.7000000000000001E-2</v>
      </c>
      <c r="CZ90">
        <v>4.7499999999999999E-3</v>
      </c>
      <c r="DA90">
        <v>6.7924499999999997</v>
      </c>
      <c r="DB90">
        <v>0.14000000000000001</v>
      </c>
      <c r="DC90">
        <v>0</v>
      </c>
      <c r="DD90">
        <v>0.73229999999999995</v>
      </c>
      <c r="DE90">
        <v>0.01</v>
      </c>
      <c r="DF90">
        <v>7.5122</v>
      </c>
      <c r="DG90">
        <v>8.4750000000000006E-2</v>
      </c>
      <c r="DH90">
        <v>2.5000000000000001E-3</v>
      </c>
      <c r="DI90">
        <v>0</v>
      </c>
      <c r="DJ90">
        <v>8.4819999999999993</v>
      </c>
      <c r="DK90">
        <v>0</v>
      </c>
      <c r="DL90">
        <v>0</v>
      </c>
      <c r="DM90">
        <v>2.5384500000000001</v>
      </c>
      <c r="DN90">
        <v>0.19389999999999999</v>
      </c>
      <c r="DO90">
        <v>0</v>
      </c>
      <c r="DP90">
        <v>0</v>
      </c>
      <c r="DQ90">
        <v>0</v>
      </c>
      <c r="DR90">
        <v>0.01</v>
      </c>
      <c r="DS90">
        <v>0.02</v>
      </c>
      <c r="DT90">
        <v>0.02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2.7721</v>
      </c>
      <c r="EA90">
        <v>0</v>
      </c>
      <c r="EB90">
        <v>0</v>
      </c>
      <c r="EC90">
        <v>18.04665</v>
      </c>
      <c r="ED90">
        <v>0.95315000000000005</v>
      </c>
      <c r="EE90">
        <v>62.024999999999999</v>
      </c>
      <c r="EF90">
        <v>0.38345000000000001</v>
      </c>
      <c r="EG90">
        <v>6.8390000000000006E-2</v>
      </c>
      <c r="EH90">
        <v>0.60282000000000002</v>
      </c>
      <c r="EI90">
        <v>100.71</v>
      </c>
      <c r="EJ90">
        <v>0</v>
      </c>
      <c r="EK90">
        <v>0</v>
      </c>
      <c r="EL90">
        <v>0</v>
      </c>
      <c r="EM90" t="s">
        <v>242</v>
      </c>
      <c r="EN90" t="s">
        <v>242</v>
      </c>
      <c r="EO90" t="s">
        <v>242</v>
      </c>
      <c r="EP90" t="s">
        <v>242</v>
      </c>
      <c r="EQ90" t="s">
        <v>242</v>
      </c>
      <c r="ER90" t="s">
        <v>242</v>
      </c>
      <c r="ES90" t="s">
        <v>242</v>
      </c>
      <c r="ET90" t="s">
        <v>242</v>
      </c>
      <c r="EU90" t="s">
        <v>242</v>
      </c>
      <c r="EV90" t="s">
        <v>242</v>
      </c>
      <c r="EW90" t="s">
        <v>242</v>
      </c>
      <c r="EX90" t="s">
        <v>242</v>
      </c>
      <c r="EY90" t="s">
        <v>242</v>
      </c>
      <c r="EZ90" t="s">
        <v>242</v>
      </c>
      <c r="FA90" t="s">
        <v>242</v>
      </c>
      <c r="FB90" t="s">
        <v>242</v>
      </c>
      <c r="FC90" t="s">
        <v>242</v>
      </c>
      <c r="FD90" t="s">
        <v>242</v>
      </c>
      <c r="FE90" t="s">
        <v>242</v>
      </c>
      <c r="FF90" t="s">
        <v>242</v>
      </c>
      <c r="FG90" t="s">
        <v>242</v>
      </c>
      <c r="FH90" t="s">
        <v>241</v>
      </c>
      <c r="FI90" t="s">
        <v>242</v>
      </c>
      <c r="FJ90" t="s">
        <v>242</v>
      </c>
      <c r="FK90" t="s">
        <v>242</v>
      </c>
      <c r="FL90" t="s">
        <v>242</v>
      </c>
      <c r="FM90" t="s">
        <v>242</v>
      </c>
      <c r="FN90" t="s">
        <v>242</v>
      </c>
      <c r="FO90" t="s">
        <v>242</v>
      </c>
      <c r="FP90" t="s">
        <v>242</v>
      </c>
      <c r="FQ90" t="s">
        <v>242</v>
      </c>
      <c r="FR90" t="s">
        <v>242</v>
      </c>
      <c r="FS90" t="s">
        <v>242</v>
      </c>
      <c r="FT90" t="s">
        <v>242</v>
      </c>
      <c r="FU90" t="s">
        <v>242</v>
      </c>
      <c r="FV90" t="s">
        <v>242</v>
      </c>
      <c r="FW90" t="s">
        <v>242</v>
      </c>
      <c r="FX90" t="s">
        <v>242</v>
      </c>
      <c r="FY90" t="s">
        <v>242</v>
      </c>
      <c r="FZ90" t="s">
        <v>242</v>
      </c>
      <c r="GA90" t="s">
        <v>242</v>
      </c>
      <c r="GB90" t="s">
        <v>242</v>
      </c>
      <c r="GC90" t="s">
        <v>242</v>
      </c>
      <c r="GD90" t="s">
        <v>242</v>
      </c>
      <c r="GE90" t="s">
        <v>242</v>
      </c>
      <c r="GF90" t="s">
        <v>242</v>
      </c>
      <c r="GH90" t="s">
        <v>347</v>
      </c>
      <c r="GI90" t="s">
        <v>242</v>
      </c>
      <c r="GJ90" t="s">
        <v>242</v>
      </c>
      <c r="GK90" t="s">
        <v>242</v>
      </c>
      <c r="GL90">
        <v>0</v>
      </c>
      <c r="GM90">
        <v>0</v>
      </c>
      <c r="GN90">
        <v>0</v>
      </c>
      <c r="GR90" t="s">
        <v>242</v>
      </c>
      <c r="GS90" t="s">
        <v>242</v>
      </c>
      <c r="GT90" t="s">
        <v>242</v>
      </c>
      <c r="GU90" t="s">
        <v>242</v>
      </c>
      <c r="GV90" t="s">
        <v>242</v>
      </c>
      <c r="GW90" t="s">
        <v>242</v>
      </c>
      <c r="GX90" t="s">
        <v>242</v>
      </c>
      <c r="GY90" t="s">
        <v>242</v>
      </c>
      <c r="GZ90" t="s">
        <v>242</v>
      </c>
      <c r="HA90" t="s">
        <v>242</v>
      </c>
      <c r="HB90" t="s">
        <v>242</v>
      </c>
      <c r="HC90" t="s">
        <v>242</v>
      </c>
      <c r="HD90" t="s">
        <v>242</v>
      </c>
      <c r="HE90" t="s">
        <v>242</v>
      </c>
      <c r="HF90" t="s">
        <v>242</v>
      </c>
    </row>
    <row r="91" spans="1:214">
      <c r="A91">
        <v>4</v>
      </c>
      <c r="B91" t="s">
        <v>412</v>
      </c>
      <c r="D91" t="s">
        <v>241</v>
      </c>
      <c r="E91" t="s">
        <v>231</v>
      </c>
      <c r="F91">
        <v>127.78234</v>
      </c>
      <c r="G91">
        <v>534.64130999999998</v>
      </c>
      <c r="H91">
        <v>131.42099999999999</v>
      </c>
      <c r="I91">
        <v>3.4733299999999998</v>
      </c>
      <c r="J91">
        <v>0.311</v>
      </c>
      <c r="K91">
        <v>26.99014</v>
      </c>
      <c r="L91">
        <v>3.4889999999999999</v>
      </c>
      <c r="M91">
        <v>1.70983</v>
      </c>
      <c r="N91">
        <v>1.01684</v>
      </c>
      <c r="O91">
        <v>0</v>
      </c>
      <c r="P91">
        <v>1.6666700000000001</v>
      </c>
      <c r="Q91">
        <v>0</v>
      </c>
      <c r="R91">
        <v>1.6670000000000001E-2</v>
      </c>
      <c r="S91">
        <v>0</v>
      </c>
      <c r="T91">
        <v>0.1</v>
      </c>
      <c r="U91">
        <v>8.3330000000000001E-2</v>
      </c>
      <c r="V91">
        <v>40</v>
      </c>
      <c r="W91">
        <v>0.20033000000000001</v>
      </c>
      <c r="X91">
        <v>8.5500000000000007E-2</v>
      </c>
      <c r="Y91">
        <v>1.9866600000000001</v>
      </c>
      <c r="Z91">
        <v>2.81833</v>
      </c>
      <c r="AA91">
        <v>0.64166000000000001</v>
      </c>
      <c r="AB91">
        <v>0.55332999999999999</v>
      </c>
      <c r="AC91">
        <v>0.83333999999999997</v>
      </c>
      <c r="AD91">
        <v>46.666670000000003</v>
      </c>
      <c r="AE91">
        <v>0</v>
      </c>
      <c r="AF91">
        <v>28.45</v>
      </c>
      <c r="AG91">
        <v>5.0833300000000001</v>
      </c>
      <c r="AH91">
        <v>661.21667000000002</v>
      </c>
      <c r="AI91">
        <v>14.5</v>
      </c>
      <c r="AJ91">
        <v>33.166670000000003</v>
      </c>
      <c r="AK91">
        <v>83</v>
      </c>
      <c r="AL91">
        <v>59.983330000000002</v>
      </c>
      <c r="AM91">
        <v>84.333330000000004</v>
      </c>
      <c r="AN91">
        <v>0.95499999999999996</v>
      </c>
      <c r="AO91">
        <v>0.55166000000000004</v>
      </c>
      <c r="AP91">
        <v>0.16883000000000001</v>
      </c>
      <c r="AQ91">
        <v>0.30832999999999999</v>
      </c>
      <c r="AR91">
        <v>17.5</v>
      </c>
      <c r="AS91">
        <v>6.0833300000000001</v>
      </c>
      <c r="AT91">
        <v>0</v>
      </c>
      <c r="AU91">
        <v>0</v>
      </c>
      <c r="AV91">
        <v>0</v>
      </c>
      <c r="AW91">
        <v>0</v>
      </c>
      <c r="AX91">
        <v>0.95250000000000001</v>
      </c>
      <c r="AY91">
        <v>0.72265999999999997</v>
      </c>
      <c r="AZ91">
        <v>0</v>
      </c>
      <c r="BA91">
        <v>1.67517</v>
      </c>
      <c r="BB91">
        <v>0.50949999999999995</v>
      </c>
      <c r="BC91">
        <v>0</v>
      </c>
      <c r="BD91">
        <v>0</v>
      </c>
      <c r="BE91">
        <v>0.50949999999999995</v>
      </c>
      <c r="BF91">
        <v>0</v>
      </c>
      <c r="BG91">
        <v>0</v>
      </c>
      <c r="BH91">
        <v>0</v>
      </c>
      <c r="BI91">
        <v>24.55367</v>
      </c>
      <c r="BJ91">
        <v>24.55367</v>
      </c>
      <c r="BK91">
        <v>0.39933000000000002</v>
      </c>
      <c r="BL91">
        <v>1.3963300000000001</v>
      </c>
      <c r="BM91">
        <v>0.69782999999999995</v>
      </c>
      <c r="BN91">
        <v>1.33117</v>
      </c>
      <c r="BO91">
        <v>1.4500000000000001E-2</v>
      </c>
      <c r="BP91">
        <v>1.155</v>
      </c>
      <c r="BQ91">
        <v>2.6840000000000002</v>
      </c>
      <c r="BR91">
        <v>0.14033000000000001</v>
      </c>
      <c r="BS91">
        <v>0.21332999999999999</v>
      </c>
      <c r="BT91">
        <v>0.20749999999999999</v>
      </c>
      <c r="BU91">
        <v>5.2170000000000001E-2</v>
      </c>
      <c r="BV91">
        <v>3.5499999999999997E-2</v>
      </c>
      <c r="BW91">
        <v>0.1555</v>
      </c>
      <c r="BX91">
        <v>0.105</v>
      </c>
      <c r="BY91">
        <v>0.12317</v>
      </c>
      <c r="BZ91">
        <v>5.1830000000000001E-2</v>
      </c>
      <c r="CA91">
        <v>0.19333</v>
      </c>
      <c r="CB91">
        <v>0.18584000000000001</v>
      </c>
      <c r="CC91">
        <v>5.3830000000000003E-2</v>
      </c>
      <c r="CD91">
        <v>1.5004999999999999</v>
      </c>
      <c r="CE91">
        <v>0.12584000000000001</v>
      </c>
      <c r="CF91">
        <v>0.60116000000000003</v>
      </c>
      <c r="CG91">
        <v>0.57050000000000001</v>
      </c>
      <c r="CH91">
        <v>0.12684000000000001</v>
      </c>
      <c r="CI91">
        <v>0.1255</v>
      </c>
      <c r="CJ91">
        <v>0.13866000000000001</v>
      </c>
      <c r="CK91">
        <v>1.6884999999999999</v>
      </c>
      <c r="CL91">
        <v>27.5</v>
      </c>
      <c r="CM91">
        <v>8.6166599999999995</v>
      </c>
      <c r="CN91">
        <v>0</v>
      </c>
      <c r="CO91">
        <v>0</v>
      </c>
      <c r="CP91">
        <v>0</v>
      </c>
      <c r="CQ91">
        <v>0</v>
      </c>
      <c r="CR91">
        <v>3.3E-4</v>
      </c>
      <c r="CS91">
        <v>5.0000000000000001E-4</v>
      </c>
      <c r="CT91">
        <v>0</v>
      </c>
      <c r="CU91">
        <v>4.1660000000000003E-2</v>
      </c>
      <c r="CV91">
        <v>0</v>
      </c>
      <c r="CW91">
        <v>1.6670000000000001E-2</v>
      </c>
      <c r="CX91">
        <v>0</v>
      </c>
      <c r="CY91">
        <v>0</v>
      </c>
      <c r="CZ91">
        <v>0</v>
      </c>
      <c r="DA91">
        <v>5.917E-2</v>
      </c>
      <c r="DB91">
        <v>0</v>
      </c>
      <c r="DC91">
        <v>0</v>
      </c>
      <c r="DD91">
        <v>0</v>
      </c>
      <c r="DE91">
        <v>0</v>
      </c>
      <c r="DF91">
        <v>9.4999999999999998E-3</v>
      </c>
      <c r="DG91">
        <v>0</v>
      </c>
      <c r="DH91">
        <v>0</v>
      </c>
      <c r="DI91">
        <v>0</v>
      </c>
      <c r="DJ91">
        <v>9.4999999999999998E-3</v>
      </c>
      <c r="DK91">
        <v>0</v>
      </c>
      <c r="DL91">
        <v>0</v>
      </c>
      <c r="DM91">
        <v>9.2329999999999995E-2</v>
      </c>
      <c r="DN91">
        <v>1.8169999999999999E-2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0.1105</v>
      </c>
      <c r="EA91">
        <v>0</v>
      </c>
      <c r="EB91">
        <v>0</v>
      </c>
      <c r="EC91">
        <v>0.17917</v>
      </c>
      <c r="ED91">
        <v>3.916E-2</v>
      </c>
      <c r="EE91">
        <v>0</v>
      </c>
      <c r="EF91">
        <v>3.5859999999999999</v>
      </c>
      <c r="EG91">
        <v>2.24918</v>
      </c>
      <c r="EH91">
        <v>1.6889999999999999E-2</v>
      </c>
      <c r="EI91">
        <v>333.35</v>
      </c>
      <c r="EJ91">
        <v>0</v>
      </c>
      <c r="EK91">
        <v>0</v>
      </c>
      <c r="EL91">
        <v>0</v>
      </c>
      <c r="EM91" t="s">
        <v>242</v>
      </c>
      <c r="EN91" t="s">
        <v>242</v>
      </c>
      <c r="EO91" t="s">
        <v>242</v>
      </c>
      <c r="EP91" t="s">
        <v>242</v>
      </c>
      <c r="EQ91" t="s">
        <v>242</v>
      </c>
      <c r="ER91" t="s">
        <v>242</v>
      </c>
      <c r="ES91" t="s">
        <v>242</v>
      </c>
      <c r="ET91" t="s">
        <v>242</v>
      </c>
      <c r="EU91" t="s">
        <v>242</v>
      </c>
      <c r="EV91" t="s">
        <v>242</v>
      </c>
      <c r="EW91" t="s">
        <v>242</v>
      </c>
      <c r="EX91" t="s">
        <v>242</v>
      </c>
      <c r="EY91" t="s">
        <v>242</v>
      </c>
      <c r="EZ91" t="s">
        <v>242</v>
      </c>
      <c r="FA91" t="s">
        <v>242</v>
      </c>
      <c r="FB91" t="s">
        <v>242</v>
      </c>
      <c r="FC91" t="s">
        <v>242</v>
      </c>
      <c r="FD91" t="s">
        <v>242</v>
      </c>
      <c r="FE91" t="s">
        <v>242</v>
      </c>
      <c r="FF91" t="s">
        <v>241</v>
      </c>
      <c r="FG91" t="s">
        <v>242</v>
      </c>
      <c r="FH91" t="s">
        <v>241</v>
      </c>
      <c r="FI91" t="s">
        <v>241</v>
      </c>
      <c r="FJ91" t="s">
        <v>242</v>
      </c>
      <c r="FK91" t="s">
        <v>242</v>
      </c>
      <c r="FL91" t="s">
        <v>242</v>
      </c>
      <c r="FM91" t="s">
        <v>242</v>
      </c>
      <c r="FN91" t="s">
        <v>242</v>
      </c>
      <c r="FO91" t="s">
        <v>242</v>
      </c>
      <c r="FP91" t="s">
        <v>242</v>
      </c>
      <c r="FQ91" t="s">
        <v>242</v>
      </c>
      <c r="FR91" t="s">
        <v>242</v>
      </c>
      <c r="FS91" t="s">
        <v>242</v>
      </c>
      <c r="FT91" t="s">
        <v>242</v>
      </c>
      <c r="FU91" t="s">
        <v>242</v>
      </c>
      <c r="FV91" t="s">
        <v>242</v>
      </c>
      <c r="FW91" t="s">
        <v>242</v>
      </c>
      <c r="FX91" t="s">
        <v>242</v>
      </c>
      <c r="FY91" t="s">
        <v>242</v>
      </c>
      <c r="FZ91" t="s">
        <v>242</v>
      </c>
      <c r="GA91" t="s">
        <v>242</v>
      </c>
      <c r="GB91" t="s">
        <v>242</v>
      </c>
      <c r="GC91" t="s">
        <v>242</v>
      </c>
      <c r="GD91" t="s">
        <v>242</v>
      </c>
      <c r="GE91" t="s">
        <v>242</v>
      </c>
      <c r="GF91" t="s">
        <v>242</v>
      </c>
      <c r="GH91" t="s">
        <v>410</v>
      </c>
      <c r="GI91" t="s">
        <v>242</v>
      </c>
      <c r="GJ91" t="s">
        <v>242</v>
      </c>
      <c r="GK91" t="s">
        <v>242</v>
      </c>
      <c r="GL91">
        <v>0</v>
      </c>
      <c r="GM91">
        <v>0</v>
      </c>
      <c r="GN91">
        <v>0</v>
      </c>
      <c r="GR91" t="s">
        <v>242</v>
      </c>
      <c r="GS91" t="s">
        <v>242</v>
      </c>
      <c r="GT91" t="s">
        <v>242</v>
      </c>
      <c r="GU91" t="s">
        <v>242</v>
      </c>
      <c r="GV91" t="s">
        <v>242</v>
      </c>
      <c r="GW91" t="s">
        <v>242</v>
      </c>
      <c r="GX91" t="s">
        <v>242</v>
      </c>
      <c r="GY91" t="s">
        <v>242</v>
      </c>
      <c r="GZ91" t="s">
        <v>242</v>
      </c>
      <c r="HA91" t="s">
        <v>242</v>
      </c>
      <c r="HB91" t="s">
        <v>242</v>
      </c>
      <c r="HC91" t="s">
        <v>242</v>
      </c>
      <c r="HD91" t="s">
        <v>242</v>
      </c>
      <c r="HE91" t="s">
        <v>242</v>
      </c>
      <c r="HF91" t="s">
        <v>242</v>
      </c>
    </row>
    <row r="92" spans="1:214">
      <c r="A92">
        <v>4</v>
      </c>
      <c r="B92" t="s">
        <v>413</v>
      </c>
      <c r="D92" t="s">
        <v>241</v>
      </c>
      <c r="E92" t="s">
        <v>231</v>
      </c>
      <c r="F92">
        <v>27.442499999999999</v>
      </c>
      <c r="G92">
        <v>114.81941999999999</v>
      </c>
      <c r="H92">
        <v>32.596299999999999</v>
      </c>
      <c r="I92">
        <v>1.4612499999999999</v>
      </c>
      <c r="J92">
        <v>1.3839999999999999</v>
      </c>
      <c r="K92">
        <v>2.1382500000000002</v>
      </c>
      <c r="L92">
        <v>0.4395</v>
      </c>
      <c r="M92">
        <v>1.01145</v>
      </c>
      <c r="N92">
        <v>0.21925</v>
      </c>
      <c r="O92">
        <v>0</v>
      </c>
      <c r="P92">
        <v>8.5500000000000007</v>
      </c>
      <c r="Q92">
        <v>6.875</v>
      </c>
      <c r="R92">
        <v>1.065E-2</v>
      </c>
      <c r="S92">
        <v>1.2500000000000001E-2</v>
      </c>
      <c r="T92">
        <v>2.9250000000000002E-2</v>
      </c>
      <c r="U92">
        <v>2.9250000000000002E-2</v>
      </c>
      <c r="V92">
        <v>47.125</v>
      </c>
      <c r="W92">
        <v>8.5000000000000006E-3</v>
      </c>
      <c r="X92">
        <v>5.0880000000000002E-2</v>
      </c>
      <c r="Y92">
        <v>0.91825000000000001</v>
      </c>
      <c r="Z92">
        <v>1.3621300000000001</v>
      </c>
      <c r="AA92">
        <v>0.13875000000000001</v>
      </c>
      <c r="AB92">
        <v>3.61E-2</v>
      </c>
      <c r="AC92">
        <v>1.675</v>
      </c>
      <c r="AD92">
        <v>3.3</v>
      </c>
      <c r="AE92">
        <v>3.125E-2</v>
      </c>
      <c r="AF92">
        <v>1.7709999999999999</v>
      </c>
      <c r="AG92">
        <v>219.85</v>
      </c>
      <c r="AH92">
        <v>52.55</v>
      </c>
      <c r="AI92">
        <v>34.475000000000001</v>
      </c>
      <c r="AJ92">
        <v>22.2</v>
      </c>
      <c r="AK92">
        <v>43.725000000000001</v>
      </c>
      <c r="AL92">
        <v>45.212499999999999</v>
      </c>
      <c r="AM92">
        <v>460.7</v>
      </c>
      <c r="AN92">
        <v>0.43075000000000002</v>
      </c>
      <c r="AO92">
        <v>0.12887999999999999</v>
      </c>
      <c r="AP92">
        <v>8.8580000000000006E-2</v>
      </c>
      <c r="AQ92">
        <v>5.3100000000000001E-2</v>
      </c>
      <c r="AR92">
        <v>12.09</v>
      </c>
      <c r="AS92">
        <v>1.44</v>
      </c>
      <c r="AT92">
        <v>0</v>
      </c>
      <c r="AU92">
        <v>0</v>
      </c>
      <c r="AV92">
        <v>0</v>
      </c>
      <c r="AW92">
        <v>0</v>
      </c>
      <c r="AX92">
        <v>0.39779999999999999</v>
      </c>
      <c r="AY92">
        <v>0.2631</v>
      </c>
      <c r="AZ92">
        <v>0</v>
      </c>
      <c r="BA92">
        <v>0.66090000000000004</v>
      </c>
      <c r="BB92">
        <v>0.70440000000000003</v>
      </c>
      <c r="BC92">
        <v>0</v>
      </c>
      <c r="BD92">
        <v>0.20624999999999999</v>
      </c>
      <c r="BE92">
        <v>0.91064999999999996</v>
      </c>
      <c r="BF92">
        <v>0.16950000000000001</v>
      </c>
      <c r="BG92">
        <v>0</v>
      </c>
      <c r="BH92">
        <v>0</v>
      </c>
      <c r="BI92">
        <v>0.36720000000000003</v>
      </c>
      <c r="BJ92">
        <v>0.36720000000000003</v>
      </c>
      <c r="BK92">
        <v>7.6499999999999999E-2</v>
      </c>
      <c r="BL92">
        <v>0.1515</v>
      </c>
      <c r="BM92">
        <v>8.5500000000000007E-2</v>
      </c>
      <c r="BN92">
        <v>0.1119</v>
      </c>
      <c r="BO92">
        <v>2.76E-2</v>
      </c>
      <c r="BP92">
        <v>0.19650000000000001</v>
      </c>
      <c r="BQ92">
        <v>0.255</v>
      </c>
      <c r="BR92">
        <v>6.2549999999999994E-2</v>
      </c>
      <c r="BS92">
        <v>9.9729999999999999E-2</v>
      </c>
      <c r="BT92">
        <v>8.6050000000000001E-2</v>
      </c>
      <c r="BU92">
        <v>2.5680000000000001E-2</v>
      </c>
      <c r="BV92">
        <v>3.0079999999999999E-2</v>
      </c>
      <c r="BW92">
        <v>5.8250000000000003E-2</v>
      </c>
      <c r="BX92">
        <v>4.5350000000000001E-2</v>
      </c>
      <c r="BY92">
        <v>5.7919999999999999E-2</v>
      </c>
      <c r="BZ92">
        <v>2.7099999999999999E-2</v>
      </c>
      <c r="CA92">
        <v>7.2179999999999994E-2</v>
      </c>
      <c r="CB92">
        <v>0.10555</v>
      </c>
      <c r="CC92">
        <v>3.8280000000000002E-2</v>
      </c>
      <c r="CD92">
        <v>0.70782</v>
      </c>
      <c r="CE92">
        <v>6.1150000000000003E-2</v>
      </c>
      <c r="CF92">
        <v>0.10947999999999999</v>
      </c>
      <c r="CG92">
        <v>0.28508</v>
      </c>
      <c r="CH92">
        <v>6.7680000000000004E-2</v>
      </c>
      <c r="CI92">
        <v>0.10693</v>
      </c>
      <c r="CJ92">
        <v>6.13E-2</v>
      </c>
      <c r="CK92">
        <v>0.69340000000000002</v>
      </c>
      <c r="CL92">
        <v>7.47</v>
      </c>
      <c r="CM92">
        <v>2.5499999999999998</v>
      </c>
      <c r="CN92">
        <v>2.1250000000000002E-2</v>
      </c>
      <c r="CO92">
        <v>1.375E-2</v>
      </c>
      <c r="CP92">
        <v>7.4999999999999997E-3</v>
      </c>
      <c r="CQ92">
        <v>1.6250000000000001E-2</v>
      </c>
      <c r="CR92">
        <v>1.9369999999999998E-2</v>
      </c>
      <c r="CS92">
        <v>6.3130000000000006E-2</v>
      </c>
      <c r="CT92">
        <v>6.8799999999999998E-3</v>
      </c>
      <c r="CU92">
        <v>0.19192999999999999</v>
      </c>
      <c r="CV92">
        <v>5.6299999999999996E-3</v>
      </c>
      <c r="CW92">
        <v>6.658E-2</v>
      </c>
      <c r="CX92">
        <v>8.5299999999999994E-3</v>
      </c>
      <c r="CY92">
        <v>3.5999999999999999E-3</v>
      </c>
      <c r="CZ92">
        <v>1.8E-3</v>
      </c>
      <c r="DA92">
        <v>0.42618</v>
      </c>
      <c r="DB92">
        <v>8.1200000000000005E-3</v>
      </c>
      <c r="DC92">
        <v>4.3800000000000002E-3</v>
      </c>
      <c r="DD92">
        <v>1.7430000000000001E-2</v>
      </c>
      <c r="DE92">
        <v>6.2500000000000003E-3</v>
      </c>
      <c r="DF92">
        <v>0.29144999999999999</v>
      </c>
      <c r="DG92">
        <v>4.9849999999999998E-2</v>
      </c>
      <c r="DH92">
        <v>0.2898</v>
      </c>
      <c r="DI92">
        <v>1.44E-2</v>
      </c>
      <c r="DJ92">
        <v>0.67925000000000002</v>
      </c>
      <c r="DK92">
        <v>0</v>
      </c>
      <c r="DL92">
        <v>0</v>
      </c>
      <c r="DM92">
        <v>9.6600000000000005E-2</v>
      </c>
      <c r="DN92">
        <v>0.10682</v>
      </c>
      <c r="DO92">
        <v>0</v>
      </c>
      <c r="DP92">
        <v>0</v>
      </c>
      <c r="DQ92">
        <v>3.5999999999999999E-3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0.20523</v>
      </c>
      <c r="EA92">
        <v>3.5000000000000003E-2</v>
      </c>
      <c r="EB92">
        <v>2.375E-2</v>
      </c>
      <c r="EC92">
        <v>1.2516</v>
      </c>
      <c r="ED92">
        <v>7.4279999999999999E-2</v>
      </c>
      <c r="EE92">
        <v>2.3125</v>
      </c>
      <c r="EF92">
        <v>1.05585</v>
      </c>
      <c r="EG92">
        <v>0.17818999999999999</v>
      </c>
      <c r="EH92">
        <v>0.55825000000000002</v>
      </c>
      <c r="EI92">
        <v>6.9625000000000004</v>
      </c>
      <c r="EJ92">
        <v>0</v>
      </c>
      <c r="EK92">
        <v>0</v>
      </c>
      <c r="EL92">
        <v>0</v>
      </c>
      <c r="EM92" t="s">
        <v>242</v>
      </c>
      <c r="EN92" t="s">
        <v>242</v>
      </c>
      <c r="EO92" t="s">
        <v>242</v>
      </c>
      <c r="EP92" t="s">
        <v>242</v>
      </c>
      <c r="EQ92" t="s">
        <v>242</v>
      </c>
      <c r="ER92" t="s">
        <v>242</v>
      </c>
      <c r="ES92" t="s">
        <v>241</v>
      </c>
      <c r="ET92" t="s">
        <v>242</v>
      </c>
      <c r="EU92" t="s">
        <v>242</v>
      </c>
      <c r="EV92" t="s">
        <v>241</v>
      </c>
      <c r="EW92" t="s">
        <v>242</v>
      </c>
      <c r="EX92" t="s">
        <v>242</v>
      </c>
      <c r="EY92" t="s">
        <v>242</v>
      </c>
      <c r="EZ92" t="s">
        <v>242</v>
      </c>
      <c r="FA92" t="s">
        <v>242</v>
      </c>
      <c r="FB92" t="s">
        <v>242</v>
      </c>
      <c r="FC92" t="s">
        <v>242</v>
      </c>
      <c r="FD92" t="s">
        <v>242</v>
      </c>
      <c r="FE92" t="s">
        <v>242</v>
      </c>
      <c r="FF92" t="s">
        <v>242</v>
      </c>
      <c r="FG92" t="s">
        <v>242</v>
      </c>
      <c r="FH92" t="s">
        <v>242</v>
      </c>
      <c r="FI92" t="s">
        <v>242</v>
      </c>
      <c r="FJ92" t="s">
        <v>242</v>
      </c>
      <c r="FK92" t="s">
        <v>242</v>
      </c>
      <c r="FL92" t="s">
        <v>242</v>
      </c>
      <c r="FM92" t="s">
        <v>242</v>
      </c>
      <c r="FN92" t="s">
        <v>242</v>
      </c>
      <c r="FO92" t="s">
        <v>242</v>
      </c>
      <c r="FP92" t="s">
        <v>242</v>
      </c>
      <c r="FQ92" t="s">
        <v>242</v>
      </c>
      <c r="FR92" t="s">
        <v>242</v>
      </c>
      <c r="FS92" t="s">
        <v>242</v>
      </c>
      <c r="FT92" t="s">
        <v>242</v>
      </c>
      <c r="FU92" t="s">
        <v>242</v>
      </c>
      <c r="FV92" t="s">
        <v>242</v>
      </c>
      <c r="FW92" t="s">
        <v>242</v>
      </c>
      <c r="FX92" t="s">
        <v>242</v>
      </c>
      <c r="FY92" t="s">
        <v>242</v>
      </c>
      <c r="FZ92" t="s">
        <v>242</v>
      </c>
      <c r="GA92" t="s">
        <v>241</v>
      </c>
      <c r="GB92" t="s">
        <v>242</v>
      </c>
      <c r="GC92" t="s">
        <v>242</v>
      </c>
      <c r="GD92" t="s">
        <v>242</v>
      </c>
      <c r="GE92" t="s">
        <v>242</v>
      </c>
      <c r="GF92" t="s">
        <v>242</v>
      </c>
      <c r="GG92" t="s">
        <v>409</v>
      </c>
      <c r="GH92" t="s">
        <v>244</v>
      </c>
      <c r="GI92" t="s">
        <v>242</v>
      </c>
      <c r="GJ92" t="s">
        <v>242</v>
      </c>
      <c r="GK92" t="s">
        <v>242</v>
      </c>
      <c r="GL92">
        <v>0</v>
      </c>
      <c r="GM92">
        <v>0</v>
      </c>
      <c r="GN92">
        <v>0</v>
      </c>
      <c r="GR92" t="s">
        <v>242</v>
      </c>
      <c r="GS92" t="s">
        <v>242</v>
      </c>
      <c r="GT92" t="s">
        <v>242</v>
      </c>
      <c r="GU92" t="s">
        <v>242</v>
      </c>
      <c r="GV92" t="s">
        <v>242</v>
      </c>
      <c r="GW92" t="s">
        <v>242</v>
      </c>
      <c r="GX92" t="s">
        <v>242</v>
      </c>
      <c r="GY92" t="s">
        <v>242</v>
      </c>
      <c r="GZ92" t="s">
        <v>242</v>
      </c>
      <c r="HA92" t="s">
        <v>242</v>
      </c>
      <c r="HB92" t="s">
        <v>242</v>
      </c>
      <c r="HC92" t="s">
        <v>242</v>
      </c>
      <c r="HD92" t="s">
        <v>242</v>
      </c>
      <c r="HE92" t="s">
        <v>242</v>
      </c>
      <c r="HF92" t="s">
        <v>242</v>
      </c>
    </row>
    <row r="93" spans="1:214">
      <c r="A93">
        <v>3</v>
      </c>
      <c r="B93" t="s">
        <v>260</v>
      </c>
      <c r="F93">
        <v>644.18610999999999</v>
      </c>
      <c r="G93">
        <v>2695.27468</v>
      </c>
      <c r="H93">
        <v>589.99221999999997</v>
      </c>
      <c r="I93">
        <v>30.742450000000002</v>
      </c>
      <c r="J93">
        <v>39.069470000000003</v>
      </c>
      <c r="K93">
        <v>39.823889999999999</v>
      </c>
      <c r="L93">
        <v>11.46022</v>
      </c>
      <c r="M93">
        <v>6.0434400000000004</v>
      </c>
      <c r="N93">
        <v>1.9903299999999999</v>
      </c>
      <c r="O93">
        <v>0</v>
      </c>
      <c r="P93">
        <v>349.67777999999998</v>
      </c>
      <c r="Q93">
        <v>253.55556000000001</v>
      </c>
      <c r="R93">
        <v>0.62166999999999994</v>
      </c>
      <c r="S93">
        <v>2.1847799999999999</v>
      </c>
      <c r="T93">
        <v>3.7040000000000002</v>
      </c>
      <c r="U93">
        <v>1.3280000000000001</v>
      </c>
      <c r="V93">
        <v>125.14444</v>
      </c>
      <c r="W93">
        <v>0.58745000000000003</v>
      </c>
      <c r="X93">
        <v>0.97311999999999999</v>
      </c>
      <c r="Y93">
        <v>8.1855600000000006</v>
      </c>
      <c r="Z93">
        <v>12.975440000000001</v>
      </c>
      <c r="AA93">
        <v>2.9024399999999999</v>
      </c>
      <c r="AB93">
        <v>0.98599999999999999</v>
      </c>
      <c r="AC93">
        <v>20.788889999999999</v>
      </c>
      <c r="AD93">
        <v>144.04444000000001</v>
      </c>
      <c r="AE93">
        <v>1.5844400000000001</v>
      </c>
      <c r="AF93">
        <v>127.35744</v>
      </c>
      <c r="AG93">
        <v>213.87778</v>
      </c>
      <c r="AH93">
        <v>1640.05556</v>
      </c>
      <c r="AI93">
        <v>622.25555999999995</v>
      </c>
      <c r="AJ93">
        <v>94.088890000000006</v>
      </c>
      <c r="AK93">
        <v>648.26666999999998</v>
      </c>
      <c r="AL93">
        <v>311.07778000000002</v>
      </c>
      <c r="AM93">
        <v>508.3</v>
      </c>
      <c r="AN93">
        <v>5.7263400000000004</v>
      </c>
      <c r="AO93">
        <v>3.0327700000000002</v>
      </c>
      <c r="AP93">
        <v>0.86899999999999999</v>
      </c>
      <c r="AQ93">
        <v>0.54923</v>
      </c>
      <c r="AR93">
        <v>214.21110999999999</v>
      </c>
      <c r="AS93">
        <v>51.648890000000002</v>
      </c>
      <c r="AT93">
        <v>0.315</v>
      </c>
      <c r="AU93">
        <v>0</v>
      </c>
      <c r="AV93">
        <v>0</v>
      </c>
      <c r="AW93">
        <v>0.315</v>
      </c>
      <c r="AX93">
        <v>8.7455499999999997</v>
      </c>
      <c r="AY93">
        <v>7.4125500000000004</v>
      </c>
      <c r="AZ93">
        <v>0</v>
      </c>
      <c r="BA93">
        <v>16.157550000000001</v>
      </c>
      <c r="BB93">
        <v>3.5476700000000001</v>
      </c>
      <c r="BC93">
        <v>0</v>
      </c>
      <c r="BD93">
        <v>7.2688899999999999</v>
      </c>
      <c r="BE93">
        <v>10.816560000000001</v>
      </c>
      <c r="BF93">
        <v>0.37222</v>
      </c>
      <c r="BG93">
        <v>2.3890000000000002E-2</v>
      </c>
      <c r="BH93">
        <v>0</v>
      </c>
      <c r="BI93">
        <v>7.0382199999999999</v>
      </c>
      <c r="BJ93">
        <v>7.0382199999999999</v>
      </c>
      <c r="BK93">
        <v>1.5157799999999999</v>
      </c>
      <c r="BL93">
        <v>2.4204400000000001</v>
      </c>
      <c r="BM93">
        <v>2.4571200000000002</v>
      </c>
      <c r="BN93">
        <v>4.7652299999999999</v>
      </c>
      <c r="BO93">
        <v>0.29255999999999999</v>
      </c>
      <c r="BP93">
        <v>2.6960000000000002</v>
      </c>
      <c r="BQ93">
        <v>8.7525600000000008</v>
      </c>
      <c r="BR93">
        <v>1.2182299999999999</v>
      </c>
      <c r="BS93">
        <v>1.88767</v>
      </c>
      <c r="BT93">
        <v>1.64845</v>
      </c>
      <c r="BU93">
        <v>0.48912</v>
      </c>
      <c r="BV93">
        <v>0.22112000000000001</v>
      </c>
      <c r="BW93">
        <v>1.028</v>
      </c>
      <c r="BX93">
        <v>0.89488999999999996</v>
      </c>
      <c r="BY93">
        <v>1.02745</v>
      </c>
      <c r="BZ93">
        <v>0.27433000000000002</v>
      </c>
      <c r="CA93">
        <v>1.3488899999999999</v>
      </c>
      <c r="CB93">
        <v>1.2017800000000001</v>
      </c>
      <c r="CC93">
        <v>0.62744999999999995</v>
      </c>
      <c r="CD93">
        <v>11.84022</v>
      </c>
      <c r="CE93">
        <v>1.12812</v>
      </c>
      <c r="CF93">
        <v>1.8723399999999999</v>
      </c>
      <c r="CG93">
        <v>5.03111</v>
      </c>
      <c r="CH93">
        <v>1.0128900000000001</v>
      </c>
      <c r="CI93">
        <v>1.96278</v>
      </c>
      <c r="CJ93">
        <v>1.1763399999999999</v>
      </c>
      <c r="CK93">
        <v>12.12256</v>
      </c>
      <c r="CL93">
        <v>195.85556</v>
      </c>
      <c r="CM93">
        <v>66.411109999999994</v>
      </c>
      <c r="CN93">
        <v>0.54132999999999998</v>
      </c>
      <c r="CO93">
        <v>0.35088999999999998</v>
      </c>
      <c r="CP93">
        <v>0.40711000000000003</v>
      </c>
      <c r="CQ93">
        <v>0.59599999999999997</v>
      </c>
      <c r="CR93">
        <v>1.1012200000000001</v>
      </c>
      <c r="CS93">
        <v>2.29556</v>
      </c>
      <c r="CT93">
        <v>0.18532999999999999</v>
      </c>
      <c r="CU93">
        <v>6.8943300000000001</v>
      </c>
      <c r="CV93">
        <v>0.15189</v>
      </c>
      <c r="CW93">
        <v>2.8650000000000002</v>
      </c>
      <c r="CX93">
        <v>0.26168000000000002</v>
      </c>
      <c r="CY93">
        <v>0</v>
      </c>
      <c r="CZ93">
        <v>0</v>
      </c>
      <c r="DA93">
        <v>15.670780000000001</v>
      </c>
      <c r="DB93">
        <v>0.22944000000000001</v>
      </c>
      <c r="DC93">
        <v>0.10421999999999999</v>
      </c>
      <c r="DD93">
        <v>1.0961099999999999</v>
      </c>
      <c r="DE93">
        <v>0.15132999999999999</v>
      </c>
      <c r="DF93">
        <v>7.5523300000000004</v>
      </c>
      <c r="DG93">
        <v>0.76634000000000002</v>
      </c>
      <c r="DH93">
        <v>0.71243999999999996</v>
      </c>
      <c r="DI93">
        <v>0</v>
      </c>
      <c r="DJ93">
        <v>10.604229999999999</v>
      </c>
      <c r="DK93">
        <v>0</v>
      </c>
      <c r="DL93">
        <v>0</v>
      </c>
      <c r="DM93">
        <v>1.1775599999999999</v>
      </c>
      <c r="DN93">
        <v>0.75644</v>
      </c>
      <c r="DO93">
        <v>0</v>
      </c>
      <c r="DP93">
        <v>0</v>
      </c>
      <c r="DQ93">
        <v>6.0000000000000001E-3</v>
      </c>
      <c r="DR93">
        <v>0</v>
      </c>
      <c r="DS93">
        <v>1.4E-2</v>
      </c>
      <c r="DT93">
        <v>3.2200000000000002E-3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1.9222300000000001</v>
      </c>
      <c r="EA93">
        <v>0.89022000000000001</v>
      </c>
      <c r="EB93">
        <v>1.00312</v>
      </c>
      <c r="EC93">
        <v>26.306329999999999</v>
      </c>
      <c r="ED93">
        <v>1.7689999999999999</v>
      </c>
      <c r="EE93">
        <v>70.333330000000004</v>
      </c>
      <c r="EF93">
        <v>11.925000000000001</v>
      </c>
      <c r="EG93">
        <v>3.3186599999999999</v>
      </c>
      <c r="EH93">
        <v>0.79005000000000003</v>
      </c>
      <c r="EI93">
        <v>847.96110999999996</v>
      </c>
      <c r="EJ93">
        <v>0</v>
      </c>
      <c r="EK93">
        <v>0</v>
      </c>
      <c r="EL93">
        <v>0</v>
      </c>
      <c r="EM93" t="s">
        <v>241</v>
      </c>
      <c r="ER93" t="s">
        <v>241</v>
      </c>
      <c r="ES93" t="s">
        <v>241</v>
      </c>
      <c r="EU93" t="s">
        <v>241</v>
      </c>
      <c r="FA93" t="s">
        <v>242</v>
      </c>
      <c r="FF93" t="s">
        <v>241</v>
      </c>
      <c r="FG93" t="s">
        <v>241</v>
      </c>
      <c r="FH93" t="s">
        <v>241</v>
      </c>
      <c r="FI93" t="s">
        <v>241</v>
      </c>
      <c r="FS93" t="s">
        <v>241</v>
      </c>
      <c r="GA93" t="s">
        <v>242</v>
      </c>
      <c r="GE93" t="s">
        <v>242</v>
      </c>
      <c r="GF93" t="s">
        <v>242</v>
      </c>
      <c r="GG93" t="s">
        <v>380</v>
      </c>
      <c r="GH93" t="s">
        <v>414</v>
      </c>
      <c r="GI93" t="s">
        <v>242</v>
      </c>
      <c r="GJ93" t="s">
        <v>242</v>
      </c>
      <c r="GK93" t="s">
        <v>242</v>
      </c>
      <c r="GL93">
        <v>0</v>
      </c>
      <c r="GM93">
        <v>0</v>
      </c>
      <c r="GN93">
        <v>0</v>
      </c>
    </row>
    <row r="94" spans="1:214">
      <c r="A94">
        <v>4</v>
      </c>
      <c r="B94" t="s">
        <v>415</v>
      </c>
      <c r="D94" t="s">
        <v>241</v>
      </c>
      <c r="E94" t="s">
        <v>231</v>
      </c>
      <c r="F94">
        <v>422</v>
      </c>
      <c r="G94">
        <v>1765.6479999999999</v>
      </c>
      <c r="H94">
        <v>489.892</v>
      </c>
      <c r="I94">
        <v>21.843</v>
      </c>
      <c r="J94">
        <v>23.5428</v>
      </c>
      <c r="K94">
        <v>29.004999999999999</v>
      </c>
      <c r="L94">
        <v>11.228</v>
      </c>
      <c r="M94">
        <v>5.1269999999999998</v>
      </c>
      <c r="N94">
        <v>1.7569999999999999</v>
      </c>
      <c r="O94">
        <v>0</v>
      </c>
      <c r="P94">
        <v>276.89999999999998</v>
      </c>
      <c r="Q94">
        <v>187.5</v>
      </c>
      <c r="R94">
        <v>0.56499999999999995</v>
      </c>
      <c r="S94">
        <v>1.857</v>
      </c>
      <c r="T94">
        <v>2.7440000000000002</v>
      </c>
      <c r="U94">
        <v>1.228</v>
      </c>
      <c r="V94">
        <v>116.2</v>
      </c>
      <c r="W94">
        <v>0.52800000000000002</v>
      </c>
      <c r="X94">
        <v>0.77900000000000003</v>
      </c>
      <c r="Y94">
        <v>8.0299999999999994</v>
      </c>
      <c r="Z94">
        <v>11.87</v>
      </c>
      <c r="AA94">
        <v>2.4780000000000002</v>
      </c>
      <c r="AB94">
        <v>0.91600000000000004</v>
      </c>
      <c r="AC94">
        <v>16.75</v>
      </c>
      <c r="AD94">
        <v>137.1</v>
      </c>
      <c r="AE94">
        <v>1.1399999999999999</v>
      </c>
      <c r="AF94">
        <v>125.46299999999999</v>
      </c>
      <c r="AG94">
        <v>152.1</v>
      </c>
      <c r="AH94">
        <v>1453.5</v>
      </c>
      <c r="AI94">
        <v>482.2</v>
      </c>
      <c r="AJ94">
        <v>77.2</v>
      </c>
      <c r="AK94">
        <v>521.1</v>
      </c>
      <c r="AL94">
        <v>274.3</v>
      </c>
      <c r="AM94">
        <v>385.2</v>
      </c>
      <c r="AN94">
        <v>5.1180000000000003</v>
      </c>
      <c r="AO94">
        <v>2.52</v>
      </c>
      <c r="AP94">
        <v>0.83299999999999996</v>
      </c>
      <c r="AQ94">
        <v>0.47199999999999998</v>
      </c>
      <c r="AR94">
        <v>192.1</v>
      </c>
      <c r="AS94">
        <v>43.16</v>
      </c>
      <c r="AT94">
        <v>0.315</v>
      </c>
      <c r="AU94">
        <v>0</v>
      </c>
      <c r="AV94">
        <v>0</v>
      </c>
      <c r="AW94">
        <v>0.315</v>
      </c>
      <c r="AX94">
        <v>8.7249999999999996</v>
      </c>
      <c r="AY94">
        <v>7.3920000000000003</v>
      </c>
      <c r="AZ94">
        <v>0</v>
      </c>
      <c r="BA94">
        <v>16.117000000000001</v>
      </c>
      <c r="BB94">
        <v>3.5209999999999999</v>
      </c>
      <c r="BC94">
        <v>0</v>
      </c>
      <c r="BD94">
        <v>1.98</v>
      </c>
      <c r="BE94">
        <v>5.5010000000000003</v>
      </c>
      <c r="BF94">
        <v>0.35</v>
      </c>
      <c r="BG94">
        <v>0</v>
      </c>
      <c r="BH94">
        <v>0</v>
      </c>
      <c r="BI94">
        <v>2.996</v>
      </c>
      <c r="BJ94">
        <v>2.996</v>
      </c>
      <c r="BK94">
        <v>1.4279999999999999</v>
      </c>
      <c r="BL94">
        <v>2.3010000000000002</v>
      </c>
      <c r="BM94">
        <v>2.4409999999999998</v>
      </c>
      <c r="BN94">
        <v>4.7279999999999998</v>
      </c>
      <c r="BO94">
        <v>0.28699999999999998</v>
      </c>
      <c r="BP94">
        <v>2.6110000000000002</v>
      </c>
      <c r="BQ94">
        <v>8.5719999999999992</v>
      </c>
      <c r="BR94">
        <v>0.96699999999999997</v>
      </c>
      <c r="BS94">
        <v>1.4710000000000001</v>
      </c>
      <c r="BT94">
        <v>1.349</v>
      </c>
      <c r="BU94">
        <v>0.38300000000000001</v>
      </c>
      <c r="BV94">
        <v>0.17100000000000001</v>
      </c>
      <c r="BW94">
        <v>0.81299999999999994</v>
      </c>
      <c r="BX94">
        <v>0.70199999999999996</v>
      </c>
      <c r="BY94">
        <v>0.83399999999999996</v>
      </c>
      <c r="BZ94">
        <v>0.221</v>
      </c>
      <c r="CA94">
        <v>1.0649999999999999</v>
      </c>
      <c r="CB94">
        <v>1.024</v>
      </c>
      <c r="CC94">
        <v>0.51300000000000001</v>
      </c>
      <c r="CD94">
        <v>9.4979999999999993</v>
      </c>
      <c r="CE94">
        <v>0.94199999999999995</v>
      </c>
      <c r="CF94">
        <v>1.5389999999999999</v>
      </c>
      <c r="CG94">
        <v>4.0049999999999999</v>
      </c>
      <c r="CH94">
        <v>0.85</v>
      </c>
      <c r="CI94">
        <v>1.4950000000000001</v>
      </c>
      <c r="CJ94">
        <v>0.93300000000000005</v>
      </c>
      <c r="CK94">
        <v>9.7029999999999994</v>
      </c>
      <c r="CL94">
        <v>190.1</v>
      </c>
      <c r="CM94">
        <v>64.5</v>
      </c>
      <c r="CN94">
        <v>0.40799999999999997</v>
      </c>
      <c r="CO94">
        <v>0.26200000000000001</v>
      </c>
      <c r="CP94">
        <v>0.28599999999999998</v>
      </c>
      <c r="CQ94">
        <v>0.43099999999999999</v>
      </c>
      <c r="CR94">
        <v>0.76600000000000001</v>
      </c>
      <c r="CS94">
        <v>1.6739999999999999</v>
      </c>
      <c r="CT94">
        <v>0.14000000000000001</v>
      </c>
      <c r="CU94">
        <v>5.1159999999999997</v>
      </c>
      <c r="CV94">
        <v>0.11700000000000001</v>
      </c>
      <c r="CW94">
        <v>2.1040000000000001</v>
      </c>
      <c r="CX94">
        <v>0.17499999999999999</v>
      </c>
      <c r="CY94">
        <v>0</v>
      </c>
      <c r="CZ94">
        <v>0</v>
      </c>
      <c r="DA94">
        <v>11.5</v>
      </c>
      <c r="DB94">
        <v>0.17100000000000001</v>
      </c>
      <c r="DC94">
        <v>8.2000000000000003E-2</v>
      </c>
      <c r="DD94">
        <v>0.77300000000000002</v>
      </c>
      <c r="DE94">
        <v>0.11799999999999999</v>
      </c>
      <c r="DF94">
        <v>5.6109999999999998</v>
      </c>
      <c r="DG94">
        <v>0.5</v>
      </c>
      <c r="DH94">
        <v>0.45800000000000002</v>
      </c>
      <c r="DI94">
        <v>0</v>
      </c>
      <c r="DJ94">
        <v>7.7050000000000001</v>
      </c>
      <c r="DK94">
        <v>0</v>
      </c>
      <c r="DL94">
        <v>0</v>
      </c>
      <c r="DM94">
        <v>0.88400000000000001</v>
      </c>
      <c r="DN94">
        <v>0.60199999999999998</v>
      </c>
      <c r="DO94">
        <v>0</v>
      </c>
      <c r="DP94">
        <v>0</v>
      </c>
      <c r="DQ94">
        <v>6.0000000000000001E-3</v>
      </c>
      <c r="DR94">
        <v>0</v>
      </c>
      <c r="DS94">
        <v>1.4E-2</v>
      </c>
      <c r="DT94">
        <v>3.0000000000000001E-3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1.474</v>
      </c>
      <c r="EA94">
        <v>0.66800000000000004</v>
      </c>
      <c r="EB94">
        <v>0.71699999999999997</v>
      </c>
      <c r="EC94">
        <v>19.297000000000001</v>
      </c>
      <c r="ED94">
        <v>1.335</v>
      </c>
      <c r="EE94">
        <v>55.5</v>
      </c>
      <c r="EF94">
        <v>11.673999999999999</v>
      </c>
      <c r="EG94">
        <v>2.4170799999999999</v>
      </c>
      <c r="EH94">
        <v>0.48060000000000003</v>
      </c>
      <c r="EI94">
        <v>679.05</v>
      </c>
      <c r="EJ94">
        <v>0</v>
      </c>
      <c r="EK94">
        <v>0</v>
      </c>
      <c r="EL94">
        <v>0</v>
      </c>
      <c r="EM94" t="s">
        <v>241</v>
      </c>
      <c r="EN94" t="s">
        <v>242</v>
      </c>
      <c r="EO94" t="s">
        <v>242</v>
      </c>
      <c r="EP94" t="s">
        <v>242</v>
      </c>
      <c r="EQ94" t="s">
        <v>242</v>
      </c>
      <c r="ER94" t="s">
        <v>242</v>
      </c>
      <c r="ES94" t="s">
        <v>241</v>
      </c>
      <c r="ET94" t="s">
        <v>242</v>
      </c>
      <c r="EU94" t="s">
        <v>241</v>
      </c>
      <c r="EV94" t="s">
        <v>242</v>
      </c>
      <c r="EW94" t="s">
        <v>242</v>
      </c>
      <c r="EX94" t="s">
        <v>242</v>
      </c>
      <c r="EY94" t="s">
        <v>242</v>
      </c>
      <c r="EZ94" t="s">
        <v>242</v>
      </c>
      <c r="FA94" t="s">
        <v>242</v>
      </c>
      <c r="FB94" t="s">
        <v>242</v>
      </c>
      <c r="FC94" t="s">
        <v>242</v>
      </c>
      <c r="FD94" t="s">
        <v>242</v>
      </c>
      <c r="FE94" t="s">
        <v>242</v>
      </c>
      <c r="FF94" t="s">
        <v>241</v>
      </c>
      <c r="FG94" t="s">
        <v>241</v>
      </c>
      <c r="FH94" t="s">
        <v>241</v>
      </c>
      <c r="FI94" t="s">
        <v>241</v>
      </c>
      <c r="FJ94" t="s">
        <v>242</v>
      </c>
      <c r="FK94" t="s">
        <v>242</v>
      </c>
      <c r="FL94" t="s">
        <v>242</v>
      </c>
      <c r="FM94" t="s">
        <v>242</v>
      </c>
      <c r="FN94" t="s">
        <v>242</v>
      </c>
      <c r="FO94" t="s">
        <v>242</v>
      </c>
      <c r="FP94" t="s">
        <v>242</v>
      </c>
      <c r="FQ94" t="s">
        <v>242</v>
      </c>
      <c r="FR94" t="s">
        <v>242</v>
      </c>
      <c r="FS94" t="s">
        <v>241</v>
      </c>
      <c r="FT94" t="s">
        <v>242</v>
      </c>
      <c r="FU94" t="s">
        <v>242</v>
      </c>
      <c r="FV94" t="s">
        <v>242</v>
      </c>
      <c r="FW94" t="s">
        <v>242</v>
      </c>
      <c r="FX94" t="s">
        <v>242</v>
      </c>
      <c r="FY94" t="s">
        <v>242</v>
      </c>
      <c r="FZ94" t="s">
        <v>242</v>
      </c>
      <c r="GA94" t="s">
        <v>242</v>
      </c>
      <c r="GB94" t="s">
        <v>242</v>
      </c>
      <c r="GC94" t="s">
        <v>242</v>
      </c>
      <c r="GD94" t="s">
        <v>242</v>
      </c>
      <c r="GE94" t="s">
        <v>242</v>
      </c>
      <c r="GF94" t="s">
        <v>242</v>
      </c>
      <c r="GG94" t="s">
        <v>237</v>
      </c>
      <c r="GH94" t="s">
        <v>414</v>
      </c>
      <c r="GI94" t="s">
        <v>242</v>
      </c>
      <c r="GJ94" t="s">
        <v>242</v>
      </c>
      <c r="GK94" t="s">
        <v>242</v>
      </c>
      <c r="GL94">
        <v>0</v>
      </c>
      <c r="GM94">
        <v>0</v>
      </c>
      <c r="GN94">
        <v>0</v>
      </c>
      <c r="GR94" t="s">
        <v>242</v>
      </c>
      <c r="GS94" t="s">
        <v>242</v>
      </c>
      <c r="GT94" t="s">
        <v>242</v>
      </c>
      <c r="GU94" t="s">
        <v>242</v>
      </c>
      <c r="GV94" t="s">
        <v>242</v>
      </c>
      <c r="GW94" t="s">
        <v>242</v>
      </c>
      <c r="GX94" t="s">
        <v>242</v>
      </c>
      <c r="GY94" t="s">
        <v>242</v>
      </c>
      <c r="GZ94" t="s">
        <v>242</v>
      </c>
      <c r="HA94" t="s">
        <v>242</v>
      </c>
      <c r="HB94" t="s">
        <v>242</v>
      </c>
      <c r="HC94" t="s">
        <v>242</v>
      </c>
      <c r="HD94" t="s">
        <v>242</v>
      </c>
      <c r="HE94" t="s">
        <v>242</v>
      </c>
      <c r="HF94" t="s">
        <v>242</v>
      </c>
    </row>
    <row r="95" spans="1:214">
      <c r="A95">
        <v>4</v>
      </c>
      <c r="B95" t="s">
        <v>245</v>
      </c>
      <c r="D95" t="s">
        <v>241</v>
      </c>
      <c r="E95" t="s">
        <v>231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 t="s">
        <v>242</v>
      </c>
      <c r="EN95" t="s">
        <v>242</v>
      </c>
      <c r="EO95" t="s">
        <v>242</v>
      </c>
      <c r="EP95" t="s">
        <v>242</v>
      </c>
      <c r="EQ95" t="s">
        <v>242</v>
      </c>
      <c r="ER95" t="s">
        <v>242</v>
      </c>
      <c r="ES95" t="s">
        <v>242</v>
      </c>
      <c r="ET95" t="s">
        <v>242</v>
      </c>
      <c r="EU95" t="s">
        <v>242</v>
      </c>
      <c r="EV95" t="s">
        <v>242</v>
      </c>
      <c r="EW95" t="s">
        <v>242</v>
      </c>
      <c r="EX95" t="s">
        <v>242</v>
      </c>
      <c r="EY95" t="s">
        <v>242</v>
      </c>
      <c r="EZ95" t="s">
        <v>242</v>
      </c>
      <c r="FA95" t="s">
        <v>241</v>
      </c>
      <c r="FB95" t="s">
        <v>242</v>
      </c>
      <c r="FC95" t="s">
        <v>242</v>
      </c>
      <c r="FD95" t="s">
        <v>242</v>
      </c>
      <c r="FE95" t="s">
        <v>242</v>
      </c>
      <c r="FF95" t="s">
        <v>242</v>
      </c>
      <c r="FG95" t="s">
        <v>242</v>
      </c>
      <c r="FH95" t="s">
        <v>242</v>
      </c>
      <c r="FI95" t="s">
        <v>242</v>
      </c>
      <c r="FJ95" t="s">
        <v>242</v>
      </c>
      <c r="FK95" t="s">
        <v>242</v>
      </c>
      <c r="FL95" t="s">
        <v>242</v>
      </c>
      <c r="FM95" t="s">
        <v>242</v>
      </c>
      <c r="FN95" t="s">
        <v>242</v>
      </c>
      <c r="FO95" t="s">
        <v>242</v>
      </c>
      <c r="FP95" t="s">
        <v>242</v>
      </c>
      <c r="FQ95" t="s">
        <v>242</v>
      </c>
      <c r="FR95" t="s">
        <v>242</v>
      </c>
      <c r="FS95" t="s">
        <v>242</v>
      </c>
      <c r="FT95" t="s">
        <v>242</v>
      </c>
      <c r="FU95" t="s">
        <v>242</v>
      </c>
      <c r="FV95" t="s">
        <v>242</v>
      </c>
      <c r="FW95" t="s">
        <v>242</v>
      </c>
      <c r="FX95" t="s">
        <v>242</v>
      </c>
      <c r="FY95" t="s">
        <v>242</v>
      </c>
      <c r="FZ95" t="s">
        <v>242</v>
      </c>
      <c r="GA95" t="s">
        <v>241</v>
      </c>
      <c r="GB95" t="s">
        <v>242</v>
      </c>
      <c r="GC95" t="s">
        <v>242</v>
      </c>
      <c r="GD95" t="s">
        <v>242</v>
      </c>
      <c r="GE95" t="s">
        <v>242</v>
      </c>
      <c r="GF95" t="s">
        <v>241</v>
      </c>
      <c r="GG95" t="s">
        <v>240</v>
      </c>
      <c r="GH95" t="s">
        <v>244</v>
      </c>
      <c r="GI95" t="s">
        <v>241</v>
      </c>
      <c r="GJ95" t="s">
        <v>241</v>
      </c>
      <c r="GK95" t="s">
        <v>242</v>
      </c>
      <c r="GL95">
        <v>0</v>
      </c>
      <c r="GM95">
        <v>0</v>
      </c>
      <c r="GN95">
        <v>0</v>
      </c>
      <c r="GR95" t="s">
        <v>242</v>
      </c>
      <c r="GS95" t="s">
        <v>242</v>
      </c>
      <c r="GT95" t="s">
        <v>242</v>
      </c>
      <c r="GU95" t="s">
        <v>242</v>
      </c>
      <c r="GV95" t="s">
        <v>242</v>
      </c>
      <c r="GW95" t="s">
        <v>242</v>
      </c>
      <c r="GX95" t="s">
        <v>242</v>
      </c>
      <c r="GY95" t="s">
        <v>242</v>
      </c>
      <c r="GZ95" t="s">
        <v>242</v>
      </c>
      <c r="HA95" t="s">
        <v>242</v>
      </c>
      <c r="HB95" t="s">
        <v>242</v>
      </c>
      <c r="HC95" t="s">
        <v>242</v>
      </c>
      <c r="HD95" t="s">
        <v>242</v>
      </c>
      <c r="HE95" t="s">
        <v>242</v>
      </c>
      <c r="HF95" t="s">
        <v>242</v>
      </c>
    </row>
    <row r="96" spans="1:214">
      <c r="A96">
        <v>4</v>
      </c>
      <c r="B96" t="s">
        <v>416</v>
      </c>
      <c r="D96" t="s">
        <v>241</v>
      </c>
      <c r="E96" t="s">
        <v>231</v>
      </c>
      <c r="F96">
        <v>222.18611000000001</v>
      </c>
      <c r="G96">
        <v>929.62667999999996</v>
      </c>
      <c r="H96">
        <v>100.10021999999999</v>
      </c>
      <c r="I96">
        <v>8.8994499999999999</v>
      </c>
      <c r="J96">
        <v>15.526669999999999</v>
      </c>
      <c r="K96">
        <v>10.81889</v>
      </c>
      <c r="L96">
        <v>0.23222000000000001</v>
      </c>
      <c r="M96">
        <v>0.91644000000000003</v>
      </c>
      <c r="N96">
        <v>0.23333000000000001</v>
      </c>
      <c r="O96">
        <v>0</v>
      </c>
      <c r="P96">
        <v>72.777780000000007</v>
      </c>
      <c r="Q96">
        <v>66.05556</v>
      </c>
      <c r="R96">
        <v>5.6669999999999998E-2</v>
      </c>
      <c r="S96">
        <v>0.32778000000000002</v>
      </c>
      <c r="T96">
        <v>0.96</v>
      </c>
      <c r="U96">
        <v>0.1</v>
      </c>
      <c r="V96">
        <v>8.9444400000000002</v>
      </c>
      <c r="W96">
        <v>5.9450000000000003E-2</v>
      </c>
      <c r="X96">
        <v>0.19411999999999999</v>
      </c>
      <c r="Y96">
        <v>0.15556</v>
      </c>
      <c r="Z96">
        <v>1.10544</v>
      </c>
      <c r="AA96">
        <v>0.42443999999999998</v>
      </c>
      <c r="AB96">
        <v>7.0000000000000007E-2</v>
      </c>
      <c r="AC96">
        <v>4.0388900000000003</v>
      </c>
      <c r="AD96">
        <v>6.9444400000000002</v>
      </c>
      <c r="AE96">
        <v>0.44444</v>
      </c>
      <c r="AF96">
        <v>1.8944399999999999</v>
      </c>
      <c r="AG96">
        <v>61.77778</v>
      </c>
      <c r="AH96">
        <v>186.55556000000001</v>
      </c>
      <c r="AI96">
        <v>140.05556000000001</v>
      </c>
      <c r="AJ96">
        <v>16.88889</v>
      </c>
      <c r="AK96">
        <v>127.16667</v>
      </c>
      <c r="AL96">
        <v>36.77778</v>
      </c>
      <c r="AM96">
        <v>123.1</v>
      </c>
      <c r="AN96">
        <v>0.60833999999999999</v>
      </c>
      <c r="AO96">
        <v>0.51276999999999995</v>
      </c>
      <c r="AP96">
        <v>3.5999999999999997E-2</v>
      </c>
      <c r="AQ96">
        <v>7.7229999999999993E-2</v>
      </c>
      <c r="AR96">
        <v>22.11111</v>
      </c>
      <c r="AS96">
        <v>8.4888899999999996</v>
      </c>
      <c r="AT96">
        <v>0</v>
      </c>
      <c r="AU96">
        <v>0</v>
      </c>
      <c r="AV96">
        <v>0</v>
      </c>
      <c r="AW96">
        <v>0</v>
      </c>
      <c r="AX96">
        <v>2.0549999999999999E-2</v>
      </c>
      <c r="AY96">
        <v>2.0549999999999999E-2</v>
      </c>
      <c r="AZ96">
        <v>0</v>
      </c>
      <c r="BA96">
        <v>4.0550000000000003E-2</v>
      </c>
      <c r="BB96">
        <v>2.6669999999999999E-2</v>
      </c>
      <c r="BC96">
        <v>0</v>
      </c>
      <c r="BD96">
        <v>5.2888900000000003</v>
      </c>
      <c r="BE96">
        <v>5.3155599999999996</v>
      </c>
      <c r="BF96">
        <v>2.222E-2</v>
      </c>
      <c r="BG96">
        <v>2.3890000000000002E-2</v>
      </c>
      <c r="BH96">
        <v>0</v>
      </c>
      <c r="BI96">
        <v>4.0422200000000004</v>
      </c>
      <c r="BJ96">
        <v>4.0422200000000004</v>
      </c>
      <c r="BK96">
        <v>8.7779999999999997E-2</v>
      </c>
      <c r="BL96">
        <v>0.11944</v>
      </c>
      <c r="BM96">
        <v>1.6119999999999999E-2</v>
      </c>
      <c r="BN96">
        <v>3.7229999999999999E-2</v>
      </c>
      <c r="BO96">
        <v>5.5599999999999998E-3</v>
      </c>
      <c r="BP96">
        <v>8.5000000000000006E-2</v>
      </c>
      <c r="BQ96">
        <v>0.18056</v>
      </c>
      <c r="BR96">
        <v>0.25123000000000001</v>
      </c>
      <c r="BS96">
        <v>0.41666999999999998</v>
      </c>
      <c r="BT96">
        <v>0.29944999999999999</v>
      </c>
      <c r="BU96">
        <v>0.10612000000000001</v>
      </c>
      <c r="BV96">
        <v>5.0119999999999998E-2</v>
      </c>
      <c r="BW96">
        <v>0.215</v>
      </c>
      <c r="BX96">
        <v>0.19289000000000001</v>
      </c>
      <c r="BY96">
        <v>0.19345000000000001</v>
      </c>
      <c r="BZ96">
        <v>5.3330000000000002E-2</v>
      </c>
      <c r="CA96">
        <v>0.28388999999999998</v>
      </c>
      <c r="CB96">
        <v>0.17777999999999999</v>
      </c>
      <c r="CC96">
        <v>0.11445</v>
      </c>
      <c r="CD96">
        <v>2.3422200000000002</v>
      </c>
      <c r="CE96">
        <v>0.18612000000000001</v>
      </c>
      <c r="CF96">
        <v>0.33334000000000003</v>
      </c>
      <c r="CG96">
        <v>1.0261100000000001</v>
      </c>
      <c r="CH96">
        <v>0.16289000000000001</v>
      </c>
      <c r="CI96">
        <v>0.46777999999999997</v>
      </c>
      <c r="CJ96">
        <v>0.24334</v>
      </c>
      <c r="CK96">
        <v>2.4195600000000002</v>
      </c>
      <c r="CL96">
        <v>5.75556</v>
      </c>
      <c r="CM96">
        <v>1.9111100000000001</v>
      </c>
      <c r="CN96">
        <v>0.13333</v>
      </c>
      <c r="CO96">
        <v>8.8889999999999997E-2</v>
      </c>
      <c r="CP96">
        <v>0.12111</v>
      </c>
      <c r="CQ96">
        <v>0.16500000000000001</v>
      </c>
      <c r="CR96">
        <v>0.33522000000000002</v>
      </c>
      <c r="CS96">
        <v>0.62156</v>
      </c>
      <c r="CT96">
        <v>4.5330000000000002E-2</v>
      </c>
      <c r="CU96">
        <v>1.77833</v>
      </c>
      <c r="CV96">
        <v>3.4889999999999997E-2</v>
      </c>
      <c r="CW96">
        <v>0.76100000000000001</v>
      </c>
      <c r="CX96">
        <v>8.6679999999999993E-2</v>
      </c>
      <c r="CY96">
        <v>0</v>
      </c>
      <c r="CZ96">
        <v>0</v>
      </c>
      <c r="DA96">
        <v>4.1707799999999997</v>
      </c>
      <c r="DB96">
        <v>5.8439999999999999E-2</v>
      </c>
      <c r="DC96">
        <v>2.222E-2</v>
      </c>
      <c r="DD96">
        <v>0.32311000000000001</v>
      </c>
      <c r="DE96">
        <v>3.3329999999999999E-2</v>
      </c>
      <c r="DF96">
        <v>1.94133</v>
      </c>
      <c r="DG96">
        <v>0.26634000000000002</v>
      </c>
      <c r="DH96">
        <v>0.25444</v>
      </c>
      <c r="DI96">
        <v>0</v>
      </c>
      <c r="DJ96">
        <v>2.8992300000000002</v>
      </c>
      <c r="DK96">
        <v>0</v>
      </c>
      <c r="DL96">
        <v>0</v>
      </c>
      <c r="DM96">
        <v>0.29355999999999999</v>
      </c>
      <c r="DN96">
        <v>0.15443999999999999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2.2000000000000001E-4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0.44823000000000002</v>
      </c>
      <c r="EA96">
        <v>0.22222</v>
      </c>
      <c r="EB96">
        <v>0.28611999999999999</v>
      </c>
      <c r="EC96">
        <v>7.0093300000000003</v>
      </c>
      <c r="ED96">
        <v>0.434</v>
      </c>
      <c r="EE96">
        <v>14.83333</v>
      </c>
      <c r="EF96">
        <v>0.251</v>
      </c>
      <c r="EG96">
        <v>0.90156999999999998</v>
      </c>
      <c r="EH96">
        <v>0.30945</v>
      </c>
      <c r="EI96">
        <v>168.91111000000001</v>
      </c>
      <c r="EJ96">
        <v>0</v>
      </c>
      <c r="EK96">
        <v>0</v>
      </c>
      <c r="EL96">
        <v>0</v>
      </c>
      <c r="EM96" t="s">
        <v>241</v>
      </c>
      <c r="EN96" t="s">
        <v>242</v>
      </c>
      <c r="EO96" t="s">
        <v>242</v>
      </c>
      <c r="EP96" t="s">
        <v>242</v>
      </c>
      <c r="EQ96" t="s">
        <v>242</v>
      </c>
      <c r="ER96" t="s">
        <v>241</v>
      </c>
      <c r="ES96" t="s">
        <v>241</v>
      </c>
      <c r="ET96" t="s">
        <v>242</v>
      </c>
      <c r="EU96" t="s">
        <v>241</v>
      </c>
      <c r="EV96" t="s">
        <v>242</v>
      </c>
      <c r="EW96" t="s">
        <v>242</v>
      </c>
      <c r="EX96" t="s">
        <v>242</v>
      </c>
      <c r="EY96" t="s">
        <v>242</v>
      </c>
      <c r="EZ96" t="s">
        <v>242</v>
      </c>
      <c r="FA96" t="s">
        <v>242</v>
      </c>
      <c r="FB96" t="s">
        <v>242</v>
      </c>
      <c r="FC96" t="s">
        <v>242</v>
      </c>
      <c r="FD96" t="s">
        <v>242</v>
      </c>
      <c r="FE96" t="s">
        <v>242</v>
      </c>
      <c r="FF96" t="s">
        <v>241</v>
      </c>
      <c r="FG96" t="s">
        <v>241</v>
      </c>
      <c r="FH96" t="s">
        <v>241</v>
      </c>
      <c r="FI96" t="s">
        <v>241</v>
      </c>
      <c r="FJ96" t="s">
        <v>242</v>
      </c>
      <c r="FK96" t="s">
        <v>242</v>
      </c>
      <c r="FL96" t="s">
        <v>242</v>
      </c>
      <c r="FM96" t="s">
        <v>242</v>
      </c>
      <c r="FN96" t="s">
        <v>242</v>
      </c>
      <c r="FO96" t="s">
        <v>242</v>
      </c>
      <c r="FP96" t="s">
        <v>242</v>
      </c>
      <c r="FQ96" t="s">
        <v>242</v>
      </c>
      <c r="FR96" t="s">
        <v>242</v>
      </c>
      <c r="FS96" t="s">
        <v>242</v>
      </c>
      <c r="FT96" t="s">
        <v>242</v>
      </c>
      <c r="FU96" t="s">
        <v>242</v>
      </c>
      <c r="FV96" t="s">
        <v>242</v>
      </c>
      <c r="FW96" t="s">
        <v>242</v>
      </c>
      <c r="FX96" t="s">
        <v>242</v>
      </c>
      <c r="FY96" t="s">
        <v>242</v>
      </c>
      <c r="FZ96" t="s">
        <v>242</v>
      </c>
      <c r="GA96" t="s">
        <v>242</v>
      </c>
      <c r="GB96" t="s">
        <v>242</v>
      </c>
      <c r="GC96" t="s">
        <v>242</v>
      </c>
      <c r="GD96" t="s">
        <v>242</v>
      </c>
      <c r="GE96" t="s">
        <v>242</v>
      </c>
      <c r="GF96" t="s">
        <v>242</v>
      </c>
      <c r="GG96" t="s">
        <v>380</v>
      </c>
      <c r="GH96" t="s">
        <v>232</v>
      </c>
      <c r="GI96" t="s">
        <v>242</v>
      </c>
      <c r="GJ96" t="s">
        <v>242</v>
      </c>
      <c r="GK96" t="s">
        <v>242</v>
      </c>
      <c r="GL96">
        <v>0</v>
      </c>
      <c r="GM96">
        <v>0</v>
      </c>
      <c r="GN96">
        <v>0</v>
      </c>
      <c r="GR96" t="s">
        <v>242</v>
      </c>
      <c r="GS96" t="s">
        <v>242</v>
      </c>
      <c r="GT96" t="s">
        <v>242</v>
      </c>
      <c r="GU96" t="s">
        <v>242</v>
      </c>
      <c r="GV96" t="s">
        <v>242</v>
      </c>
      <c r="GW96" t="s">
        <v>242</v>
      </c>
      <c r="GX96" t="s">
        <v>242</v>
      </c>
      <c r="GY96" t="s">
        <v>242</v>
      </c>
      <c r="GZ96" t="s">
        <v>242</v>
      </c>
      <c r="HA96" t="s">
        <v>242</v>
      </c>
      <c r="HB96" t="s">
        <v>242</v>
      </c>
      <c r="HC96" t="s">
        <v>242</v>
      </c>
      <c r="HD96" t="s">
        <v>242</v>
      </c>
      <c r="HE96" t="s">
        <v>242</v>
      </c>
      <c r="HF96" t="s">
        <v>242</v>
      </c>
    </row>
    <row r="97" spans="1:214">
      <c r="A97">
        <v>3</v>
      </c>
      <c r="B97" t="s">
        <v>261</v>
      </c>
      <c r="F97">
        <v>545.27499999999998</v>
      </c>
      <c r="G97">
        <v>2281.4306000000001</v>
      </c>
      <c r="H97">
        <v>7.3803000000000001</v>
      </c>
      <c r="I97">
        <v>12.9815</v>
      </c>
      <c r="J97">
        <v>20.78</v>
      </c>
      <c r="K97">
        <v>73.725999999999999</v>
      </c>
      <c r="L97">
        <v>2.55715</v>
      </c>
      <c r="M97">
        <v>0.56874999999999998</v>
      </c>
      <c r="N97">
        <v>1.0200000000000001E-2</v>
      </c>
      <c r="O97">
        <v>0</v>
      </c>
      <c r="P97">
        <v>105.93</v>
      </c>
      <c r="Q97">
        <v>103.6</v>
      </c>
      <c r="R97">
        <v>4.2799999999999998E-2</v>
      </c>
      <c r="S97">
        <v>0.13600000000000001</v>
      </c>
      <c r="T97">
        <v>0.34100000000000003</v>
      </c>
      <c r="U97">
        <v>0.26700000000000002</v>
      </c>
      <c r="V97">
        <v>6.6</v>
      </c>
      <c r="W97">
        <v>0.10340000000000001</v>
      </c>
      <c r="X97">
        <v>4.5699999999999998E-2</v>
      </c>
      <c r="Y97">
        <v>1.1924999999999999</v>
      </c>
      <c r="Z97">
        <v>2.5284</v>
      </c>
      <c r="AA97">
        <v>0.185</v>
      </c>
      <c r="AB97">
        <v>3.6999999999999998E-2</v>
      </c>
      <c r="AC97">
        <v>0.6</v>
      </c>
      <c r="AD97">
        <v>6.9</v>
      </c>
      <c r="AE97">
        <v>0</v>
      </c>
      <c r="AF97">
        <v>0.02</v>
      </c>
      <c r="AG97">
        <v>11.43</v>
      </c>
      <c r="AH97">
        <v>122.2</v>
      </c>
      <c r="AI97">
        <v>23.39</v>
      </c>
      <c r="AJ97">
        <v>36.58</v>
      </c>
      <c r="AK97">
        <v>111.105</v>
      </c>
      <c r="AL97">
        <v>109.4</v>
      </c>
      <c r="AM97">
        <v>21.3</v>
      </c>
      <c r="AN97">
        <v>1.4235</v>
      </c>
      <c r="AO97">
        <v>0.93984999999999996</v>
      </c>
      <c r="AP97">
        <v>0.1128</v>
      </c>
      <c r="AQ97">
        <v>0.47199999999999998</v>
      </c>
      <c r="AR97">
        <v>61.25</v>
      </c>
      <c r="AS97">
        <v>0.88500000000000001</v>
      </c>
      <c r="AT97">
        <v>0</v>
      </c>
      <c r="AU97">
        <v>0</v>
      </c>
      <c r="AV97">
        <v>0</v>
      </c>
      <c r="AW97">
        <v>0</v>
      </c>
      <c r="AX97">
        <v>0.154</v>
      </c>
      <c r="AY97">
        <v>0.154</v>
      </c>
      <c r="AZ97">
        <v>0</v>
      </c>
      <c r="BA97">
        <v>0.308</v>
      </c>
      <c r="BB97">
        <v>15.2887</v>
      </c>
      <c r="BC97">
        <v>0</v>
      </c>
      <c r="BD97">
        <v>0.06</v>
      </c>
      <c r="BE97">
        <v>15.348699999999999</v>
      </c>
      <c r="BF97">
        <v>0.16200000000000001</v>
      </c>
      <c r="BG97">
        <v>6.0000000000000001E-3</v>
      </c>
      <c r="BH97">
        <v>0</v>
      </c>
      <c r="BI97">
        <v>41.0488</v>
      </c>
      <c r="BJ97">
        <v>41.0488</v>
      </c>
      <c r="BK97">
        <v>0.76824999999999999</v>
      </c>
      <c r="BL97">
        <v>1.8182499999999999</v>
      </c>
      <c r="BM97">
        <v>0.18290000000000001</v>
      </c>
      <c r="BN97">
        <v>0.34870000000000001</v>
      </c>
      <c r="BO97">
        <v>3.65E-3</v>
      </c>
      <c r="BP97">
        <v>1.1104499999999999</v>
      </c>
      <c r="BQ97">
        <v>2.0112999999999999</v>
      </c>
      <c r="BR97">
        <v>0.30454999999999999</v>
      </c>
      <c r="BS97">
        <v>0.54679999999999995</v>
      </c>
      <c r="BT97">
        <v>0.16164999999999999</v>
      </c>
      <c r="BU97">
        <v>0.11615</v>
      </c>
      <c r="BV97">
        <v>0.1691</v>
      </c>
      <c r="BW97">
        <v>0.3755</v>
      </c>
      <c r="BX97">
        <v>0.19520000000000001</v>
      </c>
      <c r="BY97">
        <v>0.21340000000000001</v>
      </c>
      <c r="BZ97">
        <v>7.9100000000000004E-2</v>
      </c>
      <c r="CA97">
        <v>0.33479999999999999</v>
      </c>
      <c r="CB97">
        <v>0.27844999999999998</v>
      </c>
      <c r="CC97">
        <v>0.14635000000000001</v>
      </c>
      <c r="CD97">
        <v>2.9200499999999998</v>
      </c>
      <c r="CE97">
        <v>0.23635</v>
      </c>
      <c r="CF97">
        <v>0.33729999999999999</v>
      </c>
      <c r="CG97">
        <v>2.5838000000000001</v>
      </c>
      <c r="CH97">
        <v>0.27145000000000002</v>
      </c>
      <c r="CI97">
        <v>0.90644999999999998</v>
      </c>
      <c r="CJ97">
        <v>0.39450000000000002</v>
      </c>
      <c r="CK97">
        <v>4.7358500000000001</v>
      </c>
      <c r="CL97">
        <v>36.204999999999998</v>
      </c>
      <c r="CM97">
        <v>12.07</v>
      </c>
      <c r="CN97">
        <v>0.28799999999999998</v>
      </c>
      <c r="CO97">
        <v>0.183</v>
      </c>
      <c r="CP97">
        <v>0.107</v>
      </c>
      <c r="CQ97">
        <v>0.22500000000000001</v>
      </c>
      <c r="CR97">
        <v>0.26819999999999999</v>
      </c>
      <c r="CS97">
        <v>0.83860000000000001</v>
      </c>
      <c r="CT97">
        <v>9.4E-2</v>
      </c>
      <c r="CU97">
        <v>2.4166500000000002</v>
      </c>
      <c r="CV97">
        <v>7.0999999999999994E-2</v>
      </c>
      <c r="CW97">
        <v>0.84294999999999998</v>
      </c>
      <c r="CX97">
        <v>5.0999999999999997E-2</v>
      </c>
      <c r="CY97">
        <v>0</v>
      </c>
      <c r="CZ97">
        <v>0</v>
      </c>
      <c r="DA97">
        <v>5.3864000000000001</v>
      </c>
      <c r="DB97">
        <v>0.111</v>
      </c>
      <c r="DC97">
        <v>5.5E-2</v>
      </c>
      <c r="DD97">
        <v>0.20619999999999999</v>
      </c>
      <c r="DE97">
        <v>7.9000000000000001E-2</v>
      </c>
      <c r="DF97">
        <v>2.1850499999999999</v>
      </c>
      <c r="DG97">
        <v>2.1000000000000001E-2</v>
      </c>
      <c r="DH97">
        <v>0</v>
      </c>
      <c r="DI97">
        <v>0</v>
      </c>
      <c r="DJ97">
        <v>2.6572499999999999</v>
      </c>
      <c r="DK97">
        <v>0</v>
      </c>
      <c r="DL97">
        <v>0</v>
      </c>
      <c r="DM97">
        <v>0.87360000000000004</v>
      </c>
      <c r="DN97">
        <v>0.16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1.0396000000000001</v>
      </c>
      <c r="EA97">
        <v>0.47199999999999998</v>
      </c>
      <c r="EB97">
        <v>0.33200000000000002</v>
      </c>
      <c r="EC97">
        <v>8.2802000000000007</v>
      </c>
      <c r="ED97">
        <v>0.93079999999999996</v>
      </c>
      <c r="EE97">
        <v>79.2</v>
      </c>
      <c r="EF97">
        <v>1.88805</v>
      </c>
      <c r="EG97">
        <v>6.1438300000000003</v>
      </c>
      <c r="EH97">
        <v>3.1350000000000003E-2</v>
      </c>
      <c r="EI97">
        <v>92.754999999999995</v>
      </c>
      <c r="EJ97">
        <v>0</v>
      </c>
      <c r="EK97">
        <v>0</v>
      </c>
      <c r="EL97">
        <v>0</v>
      </c>
      <c r="EM97" t="s">
        <v>241</v>
      </c>
      <c r="EO97" t="s">
        <v>241</v>
      </c>
      <c r="ES97" t="s">
        <v>241</v>
      </c>
      <c r="FA97" t="s">
        <v>242</v>
      </c>
      <c r="FH97" t="s">
        <v>241</v>
      </c>
      <c r="GA97" t="s">
        <v>242</v>
      </c>
      <c r="GE97" t="s">
        <v>242</v>
      </c>
      <c r="GF97" t="s">
        <v>242</v>
      </c>
      <c r="GG97" t="s">
        <v>234</v>
      </c>
      <c r="GH97" t="s">
        <v>347</v>
      </c>
      <c r="GI97" t="s">
        <v>242</v>
      </c>
      <c r="GJ97" t="s">
        <v>242</v>
      </c>
      <c r="GK97" t="s">
        <v>242</v>
      </c>
      <c r="GL97">
        <v>5</v>
      </c>
      <c r="GM97">
        <v>0</v>
      </c>
      <c r="GN97">
        <v>0</v>
      </c>
    </row>
    <row r="98" spans="1:214">
      <c r="A98">
        <v>4</v>
      </c>
      <c r="B98" t="s">
        <v>417</v>
      </c>
      <c r="D98" t="s">
        <v>241</v>
      </c>
      <c r="E98" t="s">
        <v>231</v>
      </c>
      <c r="F98">
        <v>456.4</v>
      </c>
      <c r="G98">
        <v>1909.5776000000001</v>
      </c>
      <c r="H98">
        <v>7.359</v>
      </c>
      <c r="I98">
        <v>12.712</v>
      </c>
      <c r="J98">
        <v>20.463999999999999</v>
      </c>
      <c r="K98">
        <v>53.116</v>
      </c>
      <c r="L98">
        <v>2.4354</v>
      </c>
      <c r="M98">
        <v>0.54900000000000004</v>
      </c>
      <c r="N98">
        <v>0.01</v>
      </c>
      <c r="O98">
        <v>0</v>
      </c>
      <c r="P98">
        <v>105.8</v>
      </c>
      <c r="Q98">
        <v>103.6</v>
      </c>
      <c r="R98">
        <v>4.2000000000000003E-2</v>
      </c>
      <c r="S98">
        <v>0.13600000000000001</v>
      </c>
      <c r="T98">
        <v>0.34100000000000003</v>
      </c>
      <c r="U98">
        <v>0.26700000000000002</v>
      </c>
      <c r="V98">
        <v>6.6</v>
      </c>
      <c r="W98">
        <v>0.10299999999999999</v>
      </c>
      <c r="X98">
        <v>4.4999999999999998E-2</v>
      </c>
      <c r="Y98">
        <v>1.1859999999999999</v>
      </c>
      <c r="Z98">
        <v>2.52</v>
      </c>
      <c r="AA98">
        <v>0.185</v>
      </c>
      <c r="AB98">
        <v>3.6999999999999998E-2</v>
      </c>
      <c r="AC98">
        <v>0.6</v>
      </c>
      <c r="AD98">
        <v>6.9</v>
      </c>
      <c r="AE98">
        <v>0</v>
      </c>
      <c r="AF98">
        <v>0.02</v>
      </c>
      <c r="AG98">
        <v>11.3</v>
      </c>
      <c r="AH98">
        <v>119.6</v>
      </c>
      <c r="AI98">
        <v>17.2</v>
      </c>
      <c r="AJ98">
        <v>36.299999999999997</v>
      </c>
      <c r="AK98">
        <v>110.8</v>
      </c>
      <c r="AL98">
        <v>108.9</v>
      </c>
      <c r="AM98">
        <v>20.100000000000001</v>
      </c>
      <c r="AN98">
        <v>1.2190000000000001</v>
      </c>
      <c r="AO98">
        <v>0.92900000000000005</v>
      </c>
      <c r="AP98">
        <v>0.11</v>
      </c>
      <c r="AQ98">
        <v>0.443</v>
      </c>
      <c r="AR98">
        <v>61</v>
      </c>
      <c r="AS98">
        <v>0.86</v>
      </c>
      <c r="AT98">
        <v>0</v>
      </c>
      <c r="AU98">
        <v>0</v>
      </c>
      <c r="AV98">
        <v>0</v>
      </c>
      <c r="AW98">
        <v>0</v>
      </c>
      <c r="AX98">
        <v>4.2000000000000003E-2</v>
      </c>
      <c r="AY98">
        <v>4.2000000000000003E-2</v>
      </c>
      <c r="AZ98">
        <v>0</v>
      </c>
      <c r="BA98">
        <v>8.4000000000000005E-2</v>
      </c>
      <c r="BB98">
        <v>10.211</v>
      </c>
      <c r="BC98">
        <v>0</v>
      </c>
      <c r="BD98">
        <v>0.06</v>
      </c>
      <c r="BE98">
        <v>10.271000000000001</v>
      </c>
      <c r="BF98">
        <v>0.16200000000000001</v>
      </c>
      <c r="BG98">
        <v>4.0000000000000001E-3</v>
      </c>
      <c r="BH98">
        <v>0</v>
      </c>
      <c r="BI98">
        <v>41.045999999999999</v>
      </c>
      <c r="BJ98">
        <v>41.045999999999999</v>
      </c>
      <c r="BK98">
        <v>0.75</v>
      </c>
      <c r="BL98">
        <v>1.8</v>
      </c>
      <c r="BM98">
        <v>0.15</v>
      </c>
      <c r="BN98">
        <v>0.3</v>
      </c>
      <c r="BO98">
        <v>0</v>
      </c>
      <c r="BP98">
        <v>1.08</v>
      </c>
      <c r="BQ98">
        <v>1.92</v>
      </c>
      <c r="BR98">
        <v>0.30399999999999999</v>
      </c>
      <c r="BS98">
        <v>0.54600000000000004</v>
      </c>
      <c r="BT98">
        <v>0.161</v>
      </c>
      <c r="BU98">
        <v>0.11600000000000001</v>
      </c>
      <c r="BV98">
        <v>0.16900000000000001</v>
      </c>
      <c r="BW98">
        <v>0.375</v>
      </c>
      <c r="BX98">
        <v>0.19500000000000001</v>
      </c>
      <c r="BY98">
        <v>0.21299999999999999</v>
      </c>
      <c r="BZ98">
        <v>7.9000000000000001E-2</v>
      </c>
      <c r="CA98">
        <v>0.33400000000000002</v>
      </c>
      <c r="CB98">
        <v>0.27800000000000002</v>
      </c>
      <c r="CC98">
        <v>0.14599999999999999</v>
      </c>
      <c r="CD98">
        <v>2.915</v>
      </c>
      <c r="CE98">
        <v>0.23599999999999999</v>
      </c>
      <c r="CF98">
        <v>0.33500000000000002</v>
      </c>
      <c r="CG98">
        <v>2.5819999999999999</v>
      </c>
      <c r="CH98">
        <v>0.27100000000000002</v>
      </c>
      <c r="CI98">
        <v>0.90600000000000003</v>
      </c>
      <c r="CJ98">
        <v>0.39400000000000002</v>
      </c>
      <c r="CK98">
        <v>4.7300000000000004</v>
      </c>
      <c r="CL98">
        <v>36</v>
      </c>
      <c r="CM98">
        <v>12</v>
      </c>
      <c r="CN98">
        <v>0.28799999999999998</v>
      </c>
      <c r="CO98">
        <v>0.183</v>
      </c>
      <c r="CP98">
        <v>0.107</v>
      </c>
      <c r="CQ98">
        <v>0.22500000000000001</v>
      </c>
      <c r="CR98">
        <v>0.26800000000000002</v>
      </c>
      <c r="CS98">
        <v>0.83799999999999997</v>
      </c>
      <c r="CT98">
        <v>9.4E-2</v>
      </c>
      <c r="CU98">
        <v>2.4140000000000001</v>
      </c>
      <c r="CV98">
        <v>7.0999999999999994E-2</v>
      </c>
      <c r="CW98">
        <v>0.84199999999999997</v>
      </c>
      <c r="CX98">
        <v>5.0999999999999997E-2</v>
      </c>
      <c r="CY98">
        <v>0</v>
      </c>
      <c r="CZ98">
        <v>0</v>
      </c>
      <c r="DA98">
        <v>5.3819999999999997</v>
      </c>
      <c r="DB98">
        <v>0.111</v>
      </c>
      <c r="DC98">
        <v>5.5E-2</v>
      </c>
      <c r="DD98">
        <v>0.20599999999999999</v>
      </c>
      <c r="DE98">
        <v>7.9000000000000001E-2</v>
      </c>
      <c r="DF98">
        <v>2.1819999999999999</v>
      </c>
      <c r="DG98">
        <v>2.1000000000000001E-2</v>
      </c>
      <c r="DH98">
        <v>0</v>
      </c>
      <c r="DI98">
        <v>0</v>
      </c>
      <c r="DJ98">
        <v>2.6539999999999999</v>
      </c>
      <c r="DK98">
        <v>0</v>
      </c>
      <c r="DL98">
        <v>0</v>
      </c>
      <c r="DM98">
        <v>0.87</v>
      </c>
      <c r="DN98">
        <v>0.16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1.036</v>
      </c>
      <c r="EA98">
        <v>0.47199999999999998</v>
      </c>
      <c r="EB98">
        <v>0.33200000000000002</v>
      </c>
      <c r="EC98">
        <v>8.2690000000000001</v>
      </c>
      <c r="ED98">
        <v>0.92600000000000005</v>
      </c>
      <c r="EE98">
        <v>79.2</v>
      </c>
      <c r="EF98">
        <v>1.8839999999999999</v>
      </c>
      <c r="EG98">
        <v>4.4263300000000001</v>
      </c>
      <c r="EH98">
        <v>3.1E-2</v>
      </c>
      <c r="EI98">
        <v>92.5</v>
      </c>
      <c r="EJ98">
        <v>0</v>
      </c>
      <c r="EK98">
        <v>0</v>
      </c>
      <c r="EL98">
        <v>0</v>
      </c>
      <c r="EM98" t="s">
        <v>241</v>
      </c>
      <c r="EN98" t="s">
        <v>242</v>
      </c>
      <c r="EO98" t="s">
        <v>241</v>
      </c>
      <c r="EP98" t="s">
        <v>242</v>
      </c>
      <c r="EQ98" t="s">
        <v>242</v>
      </c>
      <c r="ER98" t="s">
        <v>242</v>
      </c>
      <c r="ES98" t="s">
        <v>241</v>
      </c>
      <c r="ET98" t="s">
        <v>242</v>
      </c>
      <c r="EU98" t="s">
        <v>242</v>
      </c>
      <c r="EV98" t="s">
        <v>242</v>
      </c>
      <c r="EW98" t="s">
        <v>242</v>
      </c>
      <c r="EX98" t="s">
        <v>242</v>
      </c>
      <c r="EY98" t="s">
        <v>242</v>
      </c>
      <c r="EZ98" t="s">
        <v>242</v>
      </c>
      <c r="FA98" t="s">
        <v>242</v>
      </c>
      <c r="FB98" t="s">
        <v>242</v>
      </c>
      <c r="FC98" t="s">
        <v>242</v>
      </c>
      <c r="FD98" t="s">
        <v>242</v>
      </c>
      <c r="FE98" t="s">
        <v>242</v>
      </c>
      <c r="FF98" t="s">
        <v>242</v>
      </c>
      <c r="FG98" t="s">
        <v>242</v>
      </c>
      <c r="FH98" t="s">
        <v>242</v>
      </c>
      <c r="FI98" t="s">
        <v>242</v>
      </c>
      <c r="FJ98" t="s">
        <v>242</v>
      </c>
      <c r="FK98" t="s">
        <v>242</v>
      </c>
      <c r="FL98" t="s">
        <v>242</v>
      </c>
      <c r="FM98" t="s">
        <v>242</v>
      </c>
      <c r="FN98" t="s">
        <v>242</v>
      </c>
      <c r="FO98" t="s">
        <v>242</v>
      </c>
      <c r="FP98" t="s">
        <v>242</v>
      </c>
      <c r="FQ98" t="s">
        <v>242</v>
      </c>
      <c r="FR98" t="s">
        <v>242</v>
      </c>
      <c r="FS98" t="s">
        <v>242</v>
      </c>
      <c r="FT98" t="s">
        <v>242</v>
      </c>
      <c r="FU98" t="s">
        <v>242</v>
      </c>
      <c r="FV98" t="s">
        <v>242</v>
      </c>
      <c r="FW98" t="s">
        <v>242</v>
      </c>
      <c r="FX98" t="s">
        <v>242</v>
      </c>
      <c r="FY98" t="s">
        <v>242</v>
      </c>
      <c r="FZ98" t="s">
        <v>242</v>
      </c>
      <c r="GA98" t="s">
        <v>241</v>
      </c>
      <c r="GB98" t="s">
        <v>242</v>
      </c>
      <c r="GC98" t="s">
        <v>242</v>
      </c>
      <c r="GD98" t="s">
        <v>242</v>
      </c>
      <c r="GE98" t="s">
        <v>242</v>
      </c>
      <c r="GF98" t="s">
        <v>242</v>
      </c>
      <c r="GG98" t="s">
        <v>234</v>
      </c>
      <c r="GH98" t="s">
        <v>244</v>
      </c>
      <c r="GI98" t="s">
        <v>242</v>
      </c>
      <c r="GJ98" t="s">
        <v>242</v>
      </c>
      <c r="GK98" t="s">
        <v>242</v>
      </c>
      <c r="GL98">
        <v>0</v>
      </c>
      <c r="GM98">
        <v>0</v>
      </c>
      <c r="GN98">
        <v>0</v>
      </c>
      <c r="GR98" t="s">
        <v>242</v>
      </c>
      <c r="GS98" t="s">
        <v>242</v>
      </c>
      <c r="GT98" t="s">
        <v>242</v>
      </c>
      <c r="GU98" t="s">
        <v>242</v>
      </c>
      <c r="GV98" t="s">
        <v>242</v>
      </c>
      <c r="GW98" t="s">
        <v>242</v>
      </c>
      <c r="GX98" t="s">
        <v>242</v>
      </c>
      <c r="GY98" t="s">
        <v>242</v>
      </c>
      <c r="GZ98" t="s">
        <v>242</v>
      </c>
      <c r="HA98" t="s">
        <v>242</v>
      </c>
      <c r="HB98" t="s">
        <v>242</v>
      </c>
      <c r="HC98" t="s">
        <v>242</v>
      </c>
      <c r="HD98" t="s">
        <v>242</v>
      </c>
      <c r="HE98" t="s">
        <v>242</v>
      </c>
      <c r="HF98" t="s">
        <v>242</v>
      </c>
    </row>
    <row r="99" spans="1:214">
      <c r="A99">
        <v>4</v>
      </c>
      <c r="B99" t="s">
        <v>245</v>
      </c>
      <c r="D99" t="s">
        <v>241</v>
      </c>
      <c r="E99" t="s">
        <v>231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 t="s">
        <v>242</v>
      </c>
      <c r="EN99" t="s">
        <v>242</v>
      </c>
      <c r="EO99" t="s">
        <v>242</v>
      </c>
      <c r="EP99" t="s">
        <v>242</v>
      </c>
      <c r="EQ99" t="s">
        <v>242</v>
      </c>
      <c r="ER99" t="s">
        <v>242</v>
      </c>
      <c r="ES99" t="s">
        <v>242</v>
      </c>
      <c r="ET99" t="s">
        <v>242</v>
      </c>
      <c r="EU99" t="s">
        <v>242</v>
      </c>
      <c r="EV99" t="s">
        <v>242</v>
      </c>
      <c r="EW99" t="s">
        <v>242</v>
      </c>
      <c r="EX99" t="s">
        <v>242</v>
      </c>
      <c r="EY99" t="s">
        <v>242</v>
      </c>
      <c r="EZ99" t="s">
        <v>242</v>
      </c>
      <c r="FA99" t="s">
        <v>241</v>
      </c>
      <c r="FB99" t="s">
        <v>242</v>
      </c>
      <c r="FC99" t="s">
        <v>242</v>
      </c>
      <c r="FD99" t="s">
        <v>242</v>
      </c>
      <c r="FE99" t="s">
        <v>242</v>
      </c>
      <c r="FF99" t="s">
        <v>242</v>
      </c>
      <c r="FG99" t="s">
        <v>242</v>
      </c>
      <c r="FH99" t="s">
        <v>242</v>
      </c>
      <c r="FI99" t="s">
        <v>242</v>
      </c>
      <c r="FJ99" t="s">
        <v>242</v>
      </c>
      <c r="FK99" t="s">
        <v>242</v>
      </c>
      <c r="FL99" t="s">
        <v>242</v>
      </c>
      <c r="FM99" t="s">
        <v>242</v>
      </c>
      <c r="FN99" t="s">
        <v>242</v>
      </c>
      <c r="FO99" t="s">
        <v>242</v>
      </c>
      <c r="FP99" t="s">
        <v>242</v>
      </c>
      <c r="FQ99" t="s">
        <v>242</v>
      </c>
      <c r="FR99" t="s">
        <v>242</v>
      </c>
      <c r="FS99" t="s">
        <v>242</v>
      </c>
      <c r="FT99" t="s">
        <v>242</v>
      </c>
      <c r="FU99" t="s">
        <v>242</v>
      </c>
      <c r="FV99" t="s">
        <v>242</v>
      </c>
      <c r="FW99" t="s">
        <v>242</v>
      </c>
      <c r="FX99" t="s">
        <v>242</v>
      </c>
      <c r="FY99" t="s">
        <v>242</v>
      </c>
      <c r="FZ99" t="s">
        <v>242</v>
      </c>
      <c r="GA99" t="s">
        <v>241</v>
      </c>
      <c r="GB99" t="s">
        <v>242</v>
      </c>
      <c r="GC99" t="s">
        <v>242</v>
      </c>
      <c r="GD99" t="s">
        <v>242</v>
      </c>
      <c r="GE99" t="s">
        <v>242</v>
      </c>
      <c r="GF99" t="s">
        <v>241</v>
      </c>
      <c r="GG99" t="s">
        <v>240</v>
      </c>
      <c r="GH99" t="s">
        <v>244</v>
      </c>
      <c r="GI99" t="s">
        <v>241</v>
      </c>
      <c r="GJ99" t="s">
        <v>241</v>
      </c>
      <c r="GK99" t="s">
        <v>242</v>
      </c>
      <c r="GL99">
        <v>0</v>
      </c>
      <c r="GM99">
        <v>0</v>
      </c>
      <c r="GN99">
        <v>0</v>
      </c>
      <c r="GR99" t="s">
        <v>242</v>
      </c>
      <c r="GS99" t="s">
        <v>242</v>
      </c>
      <c r="GT99" t="s">
        <v>242</v>
      </c>
      <c r="GU99" t="s">
        <v>242</v>
      </c>
      <c r="GV99" t="s">
        <v>242</v>
      </c>
      <c r="GW99" t="s">
        <v>242</v>
      </c>
      <c r="GX99" t="s">
        <v>242</v>
      </c>
      <c r="GY99" t="s">
        <v>242</v>
      </c>
      <c r="GZ99" t="s">
        <v>242</v>
      </c>
      <c r="HA99" t="s">
        <v>242</v>
      </c>
      <c r="HB99" t="s">
        <v>242</v>
      </c>
      <c r="HC99" t="s">
        <v>242</v>
      </c>
      <c r="HD99" t="s">
        <v>242</v>
      </c>
      <c r="HE99" t="s">
        <v>242</v>
      </c>
      <c r="HF99" t="s">
        <v>242</v>
      </c>
    </row>
    <row r="100" spans="1:214">
      <c r="A100">
        <v>4</v>
      </c>
      <c r="B100" t="s">
        <v>352</v>
      </c>
      <c r="D100" t="s">
        <v>241</v>
      </c>
      <c r="E100" t="s">
        <v>231</v>
      </c>
      <c r="F100">
        <v>88.875</v>
      </c>
      <c r="G100">
        <v>371.85300000000001</v>
      </c>
      <c r="H100">
        <v>2.1299999999999999E-2</v>
      </c>
      <c r="I100">
        <v>0.26950000000000002</v>
      </c>
      <c r="J100">
        <v>0.316</v>
      </c>
      <c r="K100">
        <v>20.61</v>
      </c>
      <c r="L100">
        <v>0.12175</v>
      </c>
      <c r="M100">
        <v>1.975E-2</v>
      </c>
      <c r="N100">
        <v>2.0000000000000001E-4</v>
      </c>
      <c r="O100">
        <v>0</v>
      </c>
      <c r="P100">
        <v>0.13</v>
      </c>
      <c r="Q100">
        <v>0</v>
      </c>
      <c r="R100">
        <v>8.0000000000000004E-4</v>
      </c>
      <c r="S100">
        <v>0</v>
      </c>
      <c r="T100">
        <v>0</v>
      </c>
      <c r="U100">
        <v>0</v>
      </c>
      <c r="V100">
        <v>0</v>
      </c>
      <c r="W100">
        <v>4.0000000000000002E-4</v>
      </c>
      <c r="X100">
        <v>6.9999999999999999E-4</v>
      </c>
      <c r="Y100">
        <v>6.4999999999999997E-3</v>
      </c>
      <c r="Z100">
        <v>8.3999999999999995E-3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0.13</v>
      </c>
      <c r="AH100">
        <v>2.6</v>
      </c>
      <c r="AI100">
        <v>6.19</v>
      </c>
      <c r="AJ100">
        <v>0.28000000000000003</v>
      </c>
      <c r="AK100">
        <v>0.30499999999999999</v>
      </c>
      <c r="AL100">
        <v>0.5</v>
      </c>
      <c r="AM100">
        <v>1.2</v>
      </c>
      <c r="AN100">
        <v>0.20449999999999999</v>
      </c>
      <c r="AO100">
        <v>1.085E-2</v>
      </c>
      <c r="AP100">
        <v>2.8E-3</v>
      </c>
      <c r="AQ100">
        <v>2.9000000000000001E-2</v>
      </c>
      <c r="AR100">
        <v>0.25</v>
      </c>
      <c r="AS100">
        <v>2.5000000000000001E-2</v>
      </c>
      <c r="AT100">
        <v>0</v>
      </c>
      <c r="AU100">
        <v>0</v>
      </c>
      <c r="AV100">
        <v>0</v>
      </c>
      <c r="AW100">
        <v>0</v>
      </c>
      <c r="AX100">
        <v>0.112</v>
      </c>
      <c r="AY100">
        <v>0.112</v>
      </c>
      <c r="AZ100">
        <v>0</v>
      </c>
      <c r="BA100">
        <v>0.224</v>
      </c>
      <c r="BB100">
        <v>5.0777000000000001</v>
      </c>
      <c r="BC100">
        <v>0</v>
      </c>
      <c r="BD100">
        <v>0</v>
      </c>
      <c r="BE100">
        <v>5.0777000000000001</v>
      </c>
      <c r="BF100">
        <v>0</v>
      </c>
      <c r="BG100">
        <v>2E-3</v>
      </c>
      <c r="BH100">
        <v>0</v>
      </c>
      <c r="BI100">
        <v>2.8E-3</v>
      </c>
      <c r="BJ100">
        <v>2.8E-3</v>
      </c>
      <c r="BK100">
        <v>1.8249999999999999E-2</v>
      </c>
      <c r="BL100">
        <v>1.8249999999999999E-2</v>
      </c>
      <c r="BM100">
        <v>3.2899999999999999E-2</v>
      </c>
      <c r="BN100">
        <v>4.87E-2</v>
      </c>
      <c r="BO100">
        <v>3.65E-3</v>
      </c>
      <c r="BP100">
        <v>3.0450000000000001E-2</v>
      </c>
      <c r="BQ100">
        <v>9.1300000000000006E-2</v>
      </c>
      <c r="BR100">
        <v>5.5000000000000003E-4</v>
      </c>
      <c r="BS100">
        <v>8.0000000000000004E-4</v>
      </c>
      <c r="BT100">
        <v>6.4999999999999997E-4</v>
      </c>
      <c r="BU100">
        <v>1.4999999999999999E-4</v>
      </c>
      <c r="BV100">
        <v>1E-4</v>
      </c>
      <c r="BW100">
        <v>5.0000000000000001E-4</v>
      </c>
      <c r="BX100">
        <v>2.0000000000000001E-4</v>
      </c>
      <c r="BY100">
        <v>4.0000000000000002E-4</v>
      </c>
      <c r="BZ100">
        <v>1E-4</v>
      </c>
      <c r="CA100">
        <v>8.0000000000000004E-4</v>
      </c>
      <c r="CB100">
        <v>4.4999999999999999E-4</v>
      </c>
      <c r="CC100">
        <v>3.5E-4</v>
      </c>
      <c r="CD100">
        <v>5.0499999999999998E-3</v>
      </c>
      <c r="CE100">
        <v>3.5E-4</v>
      </c>
      <c r="CF100">
        <v>2.3E-3</v>
      </c>
      <c r="CG100">
        <v>1.8E-3</v>
      </c>
      <c r="CH100">
        <v>4.4999999999999999E-4</v>
      </c>
      <c r="CI100">
        <v>4.4999999999999999E-4</v>
      </c>
      <c r="CJ100">
        <v>5.0000000000000001E-4</v>
      </c>
      <c r="CK100">
        <v>5.8500000000000002E-3</v>
      </c>
      <c r="CL100">
        <v>0.20499999999999999</v>
      </c>
      <c r="CM100">
        <v>7.0000000000000007E-2</v>
      </c>
      <c r="CN100">
        <v>0</v>
      </c>
      <c r="CO100">
        <v>0</v>
      </c>
      <c r="CP100">
        <v>0</v>
      </c>
      <c r="CQ100">
        <v>0</v>
      </c>
      <c r="CR100">
        <v>2.0000000000000001E-4</v>
      </c>
      <c r="CS100">
        <v>5.9999999999999995E-4</v>
      </c>
      <c r="CT100">
        <v>0</v>
      </c>
      <c r="CU100">
        <v>2.65E-3</v>
      </c>
      <c r="CV100">
        <v>0</v>
      </c>
      <c r="CW100">
        <v>9.5E-4</v>
      </c>
      <c r="CX100">
        <v>0</v>
      </c>
      <c r="CY100">
        <v>0</v>
      </c>
      <c r="CZ100">
        <v>0</v>
      </c>
      <c r="DA100">
        <v>4.4000000000000003E-3</v>
      </c>
      <c r="DB100">
        <v>0</v>
      </c>
      <c r="DC100">
        <v>0</v>
      </c>
      <c r="DD100">
        <v>2.0000000000000001E-4</v>
      </c>
      <c r="DE100">
        <v>0</v>
      </c>
      <c r="DF100">
        <v>3.0500000000000002E-3</v>
      </c>
      <c r="DG100">
        <v>0</v>
      </c>
      <c r="DH100">
        <v>0</v>
      </c>
      <c r="DI100">
        <v>0</v>
      </c>
      <c r="DJ100">
        <v>3.2499999999999999E-3</v>
      </c>
      <c r="DK100">
        <v>0</v>
      </c>
      <c r="DL100">
        <v>0</v>
      </c>
      <c r="DM100">
        <v>3.5999999999999999E-3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3.5999999999999999E-3</v>
      </c>
      <c r="EA100">
        <v>0</v>
      </c>
      <c r="EB100">
        <v>0</v>
      </c>
      <c r="EC100">
        <v>1.12E-2</v>
      </c>
      <c r="ED100">
        <v>4.7999999999999996E-3</v>
      </c>
      <c r="EE100">
        <v>0</v>
      </c>
      <c r="EF100">
        <v>4.0499999999999998E-3</v>
      </c>
      <c r="EG100">
        <v>1.7175</v>
      </c>
      <c r="EH100">
        <v>3.5E-4</v>
      </c>
      <c r="EI100">
        <v>0.255</v>
      </c>
      <c r="EJ100">
        <v>0</v>
      </c>
      <c r="EK100">
        <v>0</v>
      </c>
      <c r="EL100">
        <v>0</v>
      </c>
      <c r="EM100" t="s">
        <v>242</v>
      </c>
      <c r="EN100" t="s">
        <v>242</v>
      </c>
      <c r="EO100" t="s">
        <v>242</v>
      </c>
      <c r="EP100" t="s">
        <v>242</v>
      </c>
      <c r="EQ100" t="s">
        <v>242</v>
      </c>
      <c r="ER100" t="s">
        <v>242</v>
      </c>
      <c r="ES100" t="s">
        <v>242</v>
      </c>
      <c r="ET100" t="s">
        <v>242</v>
      </c>
      <c r="EU100" t="s">
        <v>242</v>
      </c>
      <c r="EV100" t="s">
        <v>242</v>
      </c>
      <c r="EW100" t="s">
        <v>242</v>
      </c>
      <c r="EX100" t="s">
        <v>242</v>
      </c>
      <c r="EY100" t="s">
        <v>242</v>
      </c>
      <c r="EZ100" t="s">
        <v>242</v>
      </c>
      <c r="FA100" t="s">
        <v>242</v>
      </c>
      <c r="FB100" t="s">
        <v>242</v>
      </c>
      <c r="FC100" t="s">
        <v>242</v>
      </c>
      <c r="FD100" t="s">
        <v>242</v>
      </c>
      <c r="FE100" t="s">
        <v>242</v>
      </c>
      <c r="FF100" t="s">
        <v>242</v>
      </c>
      <c r="FG100" t="s">
        <v>242</v>
      </c>
      <c r="FH100" t="s">
        <v>241</v>
      </c>
      <c r="FI100" t="s">
        <v>242</v>
      </c>
      <c r="FJ100" t="s">
        <v>242</v>
      </c>
      <c r="FK100" t="s">
        <v>242</v>
      </c>
      <c r="FL100" t="s">
        <v>242</v>
      </c>
      <c r="FM100" t="s">
        <v>242</v>
      </c>
      <c r="FN100" t="s">
        <v>242</v>
      </c>
      <c r="FO100" t="s">
        <v>242</v>
      </c>
      <c r="FP100" t="s">
        <v>242</v>
      </c>
      <c r="FQ100" t="s">
        <v>242</v>
      </c>
      <c r="FR100" t="s">
        <v>242</v>
      </c>
      <c r="FS100" t="s">
        <v>242</v>
      </c>
      <c r="FT100" t="s">
        <v>242</v>
      </c>
      <c r="FU100" t="s">
        <v>242</v>
      </c>
      <c r="FV100" t="s">
        <v>242</v>
      </c>
      <c r="FW100" t="s">
        <v>242</v>
      </c>
      <c r="FX100" t="s">
        <v>242</v>
      </c>
      <c r="FY100" t="s">
        <v>242</v>
      </c>
      <c r="FZ100" t="s">
        <v>242</v>
      </c>
      <c r="GA100" t="s">
        <v>242</v>
      </c>
      <c r="GB100" t="s">
        <v>242</v>
      </c>
      <c r="GC100" t="s">
        <v>242</v>
      </c>
      <c r="GD100" t="s">
        <v>242</v>
      </c>
      <c r="GE100" t="s">
        <v>242</v>
      </c>
      <c r="GF100" t="s">
        <v>242</v>
      </c>
      <c r="GH100" t="s">
        <v>347</v>
      </c>
      <c r="GI100" t="s">
        <v>242</v>
      </c>
      <c r="GJ100" t="s">
        <v>242</v>
      </c>
      <c r="GK100" t="s">
        <v>242</v>
      </c>
      <c r="GL100">
        <v>5</v>
      </c>
      <c r="GM100">
        <v>0</v>
      </c>
      <c r="GN100">
        <v>0</v>
      </c>
      <c r="GR100" t="s">
        <v>242</v>
      </c>
      <c r="GS100" t="s">
        <v>242</v>
      </c>
      <c r="GT100" t="s">
        <v>242</v>
      </c>
      <c r="GU100" t="s">
        <v>242</v>
      </c>
      <c r="GV100" t="s">
        <v>242</v>
      </c>
      <c r="GW100" t="s">
        <v>242</v>
      </c>
      <c r="GX100" t="s">
        <v>242</v>
      </c>
      <c r="GY100" t="s">
        <v>242</v>
      </c>
      <c r="GZ100" t="s">
        <v>242</v>
      </c>
      <c r="HA100" t="s">
        <v>242</v>
      </c>
      <c r="HB100" t="s">
        <v>242</v>
      </c>
      <c r="HC100" t="s">
        <v>242</v>
      </c>
      <c r="HD100" t="s">
        <v>242</v>
      </c>
      <c r="HE100" t="s">
        <v>242</v>
      </c>
      <c r="HF100" t="s">
        <v>242</v>
      </c>
    </row>
    <row r="101" spans="1:214">
      <c r="A101">
        <v>3</v>
      </c>
      <c r="B101" t="s">
        <v>309</v>
      </c>
      <c r="F101">
        <v>290.52301999999997</v>
      </c>
      <c r="G101">
        <v>1215.5483200000001</v>
      </c>
      <c r="H101">
        <v>106.21682</v>
      </c>
      <c r="I101">
        <v>18.280390000000001</v>
      </c>
      <c r="J101">
        <v>18.521879999999999</v>
      </c>
      <c r="K101">
        <v>11.216609999999999</v>
      </c>
      <c r="L101">
        <v>0.74872000000000005</v>
      </c>
      <c r="M101">
        <v>2.0979700000000001</v>
      </c>
      <c r="N101">
        <v>0.19488</v>
      </c>
      <c r="O101">
        <v>0</v>
      </c>
      <c r="P101">
        <v>133.38333</v>
      </c>
      <c r="Q101">
        <v>126.1859</v>
      </c>
      <c r="R101">
        <v>2.0230000000000001E-2</v>
      </c>
      <c r="S101">
        <v>1.15045</v>
      </c>
      <c r="T101">
        <v>1.1719599999999999</v>
      </c>
      <c r="U101">
        <v>1.05877</v>
      </c>
      <c r="V101">
        <v>30.364100000000001</v>
      </c>
      <c r="W101">
        <v>0.24867</v>
      </c>
      <c r="X101">
        <v>0.34201999999999999</v>
      </c>
      <c r="Y101">
        <v>3.70085</v>
      </c>
      <c r="Z101">
        <v>7.3427800000000003</v>
      </c>
      <c r="AA101">
        <v>1.1705099999999999</v>
      </c>
      <c r="AB101">
        <v>0.23563999999999999</v>
      </c>
      <c r="AC101">
        <v>13.88059</v>
      </c>
      <c r="AD101">
        <v>31.23077</v>
      </c>
      <c r="AE101">
        <v>2.47167</v>
      </c>
      <c r="AF101">
        <v>1.3423099999999999</v>
      </c>
      <c r="AG101">
        <v>334.87997999999999</v>
      </c>
      <c r="AH101">
        <v>308.27429000000001</v>
      </c>
      <c r="AI101">
        <v>67.834000000000003</v>
      </c>
      <c r="AJ101">
        <v>37.042099999999998</v>
      </c>
      <c r="AK101">
        <v>239.41753</v>
      </c>
      <c r="AL101">
        <v>210.22656000000001</v>
      </c>
      <c r="AM101">
        <v>605.89685999999995</v>
      </c>
      <c r="AN101">
        <v>2.0815800000000002</v>
      </c>
      <c r="AO101">
        <v>2.2451099999999999</v>
      </c>
      <c r="AP101">
        <v>0.18556</v>
      </c>
      <c r="AQ101">
        <v>8.7599999999999997E-2</v>
      </c>
      <c r="AR101">
        <v>86.476669999999999</v>
      </c>
      <c r="AS101">
        <v>6.9580599999999997</v>
      </c>
      <c r="AT101">
        <v>0</v>
      </c>
      <c r="AU101">
        <v>0</v>
      </c>
      <c r="AV101">
        <v>0</v>
      </c>
      <c r="AW101">
        <v>0</v>
      </c>
      <c r="AX101">
        <v>0.49319000000000002</v>
      </c>
      <c r="AY101">
        <v>0.12028999999999999</v>
      </c>
      <c r="AZ101">
        <v>0</v>
      </c>
      <c r="BA101">
        <v>0.61348000000000003</v>
      </c>
      <c r="BB101">
        <v>0.50566</v>
      </c>
      <c r="BC101">
        <v>0</v>
      </c>
      <c r="BD101">
        <v>0.65846000000000005</v>
      </c>
      <c r="BE101">
        <v>1.16412</v>
      </c>
      <c r="BF101">
        <v>0</v>
      </c>
      <c r="BG101">
        <v>0</v>
      </c>
      <c r="BH101">
        <v>0.13500000000000001</v>
      </c>
      <c r="BI101">
        <v>3.1526999999999998</v>
      </c>
      <c r="BJ101">
        <v>3.2877000000000001</v>
      </c>
      <c r="BK101">
        <v>0.11512</v>
      </c>
      <c r="BL101">
        <v>0.26741999999999999</v>
      </c>
      <c r="BM101">
        <v>0.11310000000000001</v>
      </c>
      <c r="BN101">
        <v>0.23105999999999999</v>
      </c>
      <c r="BO101">
        <v>1.898E-2</v>
      </c>
      <c r="BP101">
        <v>0.23241999999999999</v>
      </c>
      <c r="BQ101">
        <v>0.51629000000000003</v>
      </c>
      <c r="BR101">
        <v>0.92491000000000001</v>
      </c>
      <c r="BS101">
        <v>1.4023000000000001</v>
      </c>
      <c r="BT101">
        <v>1.3100099999999999</v>
      </c>
      <c r="BU101">
        <v>0.46112999999999998</v>
      </c>
      <c r="BV101">
        <v>0.25663000000000002</v>
      </c>
      <c r="BW101">
        <v>0.80266000000000004</v>
      </c>
      <c r="BX101">
        <v>0.65344000000000002</v>
      </c>
      <c r="BY101">
        <v>0.79896</v>
      </c>
      <c r="BZ101">
        <v>0.22267999999999999</v>
      </c>
      <c r="CA101">
        <v>1.09642</v>
      </c>
      <c r="CB101">
        <v>1.0815600000000001</v>
      </c>
      <c r="CC101">
        <v>0.51480999999999999</v>
      </c>
      <c r="CD101">
        <v>9.5129400000000004</v>
      </c>
      <c r="CE101">
        <v>0.97057000000000004</v>
      </c>
      <c r="CF101">
        <v>1.6192200000000001</v>
      </c>
      <c r="CG101">
        <v>2.6196700000000002</v>
      </c>
      <c r="CH101">
        <v>0.71648000000000001</v>
      </c>
      <c r="CI101">
        <v>0.80735000000000001</v>
      </c>
      <c r="CJ101">
        <v>0.88646000000000003</v>
      </c>
      <c r="CK101">
        <v>7.6117299999999997</v>
      </c>
      <c r="CL101">
        <v>67.117689999999996</v>
      </c>
      <c r="CM101">
        <v>22.842169999999999</v>
      </c>
      <c r="CN101">
        <v>4.0770000000000001E-2</v>
      </c>
      <c r="CO101">
        <v>2.513E-2</v>
      </c>
      <c r="CP101">
        <v>1.5640000000000001E-2</v>
      </c>
      <c r="CQ101">
        <v>3.1949999999999999E-2</v>
      </c>
      <c r="CR101">
        <v>5.3199999999999997E-2</v>
      </c>
      <c r="CS101">
        <v>0.33122000000000001</v>
      </c>
      <c r="CT101">
        <v>3.7560000000000003E-2</v>
      </c>
      <c r="CU101">
        <v>3.4112300000000002</v>
      </c>
      <c r="CV101">
        <v>5.6899999999999999E-2</v>
      </c>
      <c r="CW101">
        <v>1.5805800000000001</v>
      </c>
      <c r="CX101">
        <v>3.7560000000000003E-2</v>
      </c>
      <c r="CY101">
        <v>3.0000000000000001E-3</v>
      </c>
      <c r="CZ101">
        <v>1.5E-3</v>
      </c>
      <c r="DA101">
        <v>5.6275000000000004</v>
      </c>
      <c r="DB101">
        <v>8.6309999999999998E-2</v>
      </c>
      <c r="DC101">
        <v>8.1499999999999993E-3</v>
      </c>
      <c r="DD101">
        <v>0.56682999999999995</v>
      </c>
      <c r="DE101">
        <v>1.6899999999999998E-2</v>
      </c>
      <c r="DF101">
        <v>5.8821000000000003</v>
      </c>
      <c r="DG101">
        <v>0.10886</v>
      </c>
      <c r="DH101">
        <v>0.26612000000000002</v>
      </c>
      <c r="DI101">
        <v>1.2E-2</v>
      </c>
      <c r="DJ101">
        <v>6.9412700000000003</v>
      </c>
      <c r="DK101">
        <v>0</v>
      </c>
      <c r="DL101">
        <v>0</v>
      </c>
      <c r="DM101">
        <v>1.2009700000000001</v>
      </c>
      <c r="DN101">
        <v>0.33187</v>
      </c>
      <c r="DO101">
        <v>0</v>
      </c>
      <c r="DP101">
        <v>0</v>
      </c>
      <c r="DQ101">
        <v>3.0000000000000001E-3</v>
      </c>
      <c r="DR101">
        <v>5.0000000000000001E-3</v>
      </c>
      <c r="DS101">
        <v>5.5E-2</v>
      </c>
      <c r="DT101">
        <v>0.01</v>
      </c>
      <c r="DU101">
        <v>0</v>
      </c>
      <c r="DV101">
        <v>0</v>
      </c>
      <c r="DW101">
        <v>0</v>
      </c>
      <c r="DX101">
        <v>0</v>
      </c>
      <c r="DY101">
        <v>5.3999999999999999E-2</v>
      </c>
      <c r="DZ101">
        <v>1.65334</v>
      </c>
      <c r="EA101">
        <v>6.59E-2</v>
      </c>
      <c r="EB101">
        <v>4.8250000000000001E-2</v>
      </c>
      <c r="EC101">
        <v>14.10712</v>
      </c>
      <c r="ED101">
        <v>1.39839</v>
      </c>
      <c r="EE101">
        <v>220.23589999999999</v>
      </c>
      <c r="EF101">
        <v>1.0563</v>
      </c>
      <c r="EG101">
        <v>0.93472</v>
      </c>
      <c r="EH101">
        <v>1.0053799999999999</v>
      </c>
      <c r="EI101">
        <v>156.67420000000001</v>
      </c>
      <c r="EJ101">
        <v>0</v>
      </c>
      <c r="EK101">
        <v>0</v>
      </c>
      <c r="EL101">
        <v>0</v>
      </c>
      <c r="EM101" t="s">
        <v>241</v>
      </c>
      <c r="EO101" t="s">
        <v>241</v>
      </c>
      <c r="ES101" t="s">
        <v>241</v>
      </c>
      <c r="EV101" t="s">
        <v>241</v>
      </c>
      <c r="FA101" t="s">
        <v>242</v>
      </c>
      <c r="FG101" t="s">
        <v>241</v>
      </c>
      <c r="FI101" t="s">
        <v>241</v>
      </c>
      <c r="GA101" t="s">
        <v>242</v>
      </c>
      <c r="GE101" t="s">
        <v>242</v>
      </c>
      <c r="GF101" t="s">
        <v>242</v>
      </c>
      <c r="GG101" t="s">
        <v>418</v>
      </c>
      <c r="GH101" t="s">
        <v>307</v>
      </c>
      <c r="GI101" t="s">
        <v>242</v>
      </c>
      <c r="GJ101" t="s">
        <v>242</v>
      </c>
      <c r="GK101" t="s">
        <v>242</v>
      </c>
      <c r="GL101">
        <v>0</v>
      </c>
      <c r="GM101">
        <v>0</v>
      </c>
      <c r="GN101">
        <v>0</v>
      </c>
    </row>
    <row r="102" spans="1:214">
      <c r="A102">
        <v>4</v>
      </c>
      <c r="B102" t="s">
        <v>419</v>
      </c>
      <c r="D102" t="s">
        <v>241</v>
      </c>
      <c r="E102" t="s">
        <v>231</v>
      </c>
      <c r="F102">
        <v>260.02417000000003</v>
      </c>
      <c r="G102">
        <v>1087.9411299999999</v>
      </c>
      <c r="H102">
        <v>70.297669999999997</v>
      </c>
      <c r="I102">
        <v>16.907170000000001</v>
      </c>
      <c r="J102">
        <v>17.611830000000001</v>
      </c>
      <c r="K102">
        <v>7.4751700000000003</v>
      </c>
      <c r="L102">
        <v>0</v>
      </c>
      <c r="M102">
        <v>1.0413300000000001</v>
      </c>
      <c r="N102">
        <v>5.3330000000000002E-2</v>
      </c>
      <c r="O102">
        <v>0</v>
      </c>
      <c r="P102">
        <v>120.63333</v>
      </c>
      <c r="Q102">
        <v>115.41667</v>
      </c>
      <c r="R102">
        <v>6.4999999999999997E-3</v>
      </c>
      <c r="S102">
        <v>1.1258300000000001</v>
      </c>
      <c r="T102">
        <v>1.0335000000000001</v>
      </c>
      <c r="U102">
        <v>1.028</v>
      </c>
      <c r="V102">
        <v>29.133330000000001</v>
      </c>
      <c r="W102">
        <v>0.24249999999999999</v>
      </c>
      <c r="X102">
        <v>0.29032999999999998</v>
      </c>
      <c r="Y102">
        <v>2.7471700000000001</v>
      </c>
      <c r="Z102">
        <v>5.9485000000000001</v>
      </c>
      <c r="AA102">
        <v>1.03033</v>
      </c>
      <c r="AB102">
        <v>0.188</v>
      </c>
      <c r="AC102">
        <v>12.811669999999999</v>
      </c>
      <c r="AD102">
        <v>30</v>
      </c>
      <c r="AE102">
        <v>2.47167</v>
      </c>
      <c r="AF102">
        <v>0.04</v>
      </c>
      <c r="AG102">
        <v>94.566670000000002</v>
      </c>
      <c r="AH102">
        <v>230.5</v>
      </c>
      <c r="AI102">
        <v>34.799999999999997</v>
      </c>
      <c r="AJ102">
        <v>16.133330000000001</v>
      </c>
      <c r="AK102">
        <v>191.6</v>
      </c>
      <c r="AL102">
        <v>171.5</v>
      </c>
      <c r="AM102">
        <v>112.98333</v>
      </c>
      <c r="AN102">
        <v>1.65167</v>
      </c>
      <c r="AO102">
        <v>2.0823299999999998</v>
      </c>
      <c r="AP102">
        <v>9.9830000000000002E-2</v>
      </c>
      <c r="AQ102">
        <v>3.4169999999999999E-2</v>
      </c>
      <c r="AR102">
        <v>76.066670000000002</v>
      </c>
      <c r="AS102">
        <v>5.4216699999999998</v>
      </c>
      <c r="AT102">
        <v>0</v>
      </c>
      <c r="AU102">
        <v>0</v>
      </c>
      <c r="AV102">
        <v>0</v>
      </c>
      <c r="AW102">
        <v>0</v>
      </c>
      <c r="AX102">
        <v>0.315</v>
      </c>
      <c r="AY102">
        <v>0</v>
      </c>
      <c r="AZ102">
        <v>0</v>
      </c>
      <c r="BA102">
        <v>0.315</v>
      </c>
      <c r="BB102">
        <v>0</v>
      </c>
      <c r="BC102">
        <v>0</v>
      </c>
      <c r="BD102">
        <v>0.24</v>
      </c>
      <c r="BE102">
        <v>0.24</v>
      </c>
      <c r="BF102">
        <v>0</v>
      </c>
      <c r="BG102">
        <v>0</v>
      </c>
      <c r="BH102">
        <v>0.13500000000000001</v>
      </c>
      <c r="BI102">
        <v>0</v>
      </c>
      <c r="BJ102">
        <v>0.13500000000000001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0.85467000000000004</v>
      </c>
      <c r="BS102">
        <v>1.2891699999999999</v>
      </c>
      <c r="BT102">
        <v>1.2155</v>
      </c>
      <c r="BU102">
        <v>0.43217</v>
      </c>
      <c r="BV102">
        <v>0.22933000000000001</v>
      </c>
      <c r="BW102">
        <v>0.74633000000000005</v>
      </c>
      <c r="BX102">
        <v>0.59682999999999997</v>
      </c>
      <c r="BY102">
        <v>0.73182999999999998</v>
      </c>
      <c r="BZ102">
        <v>0.19533</v>
      </c>
      <c r="CA102">
        <v>1.01233</v>
      </c>
      <c r="CB102">
        <v>0.98799999999999999</v>
      </c>
      <c r="CC102">
        <v>0.47216999999999998</v>
      </c>
      <c r="CD102">
        <v>8.7541700000000002</v>
      </c>
      <c r="CE102">
        <v>0.90332999999999997</v>
      </c>
      <c r="CF102">
        <v>1.47367</v>
      </c>
      <c r="CG102">
        <v>2.31867</v>
      </c>
      <c r="CH102">
        <v>0.65083000000000002</v>
      </c>
      <c r="CI102">
        <v>0.69467000000000001</v>
      </c>
      <c r="CJ102">
        <v>0.81633</v>
      </c>
      <c r="CK102">
        <v>6.8479999999999999</v>
      </c>
      <c r="CL102">
        <v>60.25</v>
      </c>
      <c r="CM102">
        <v>20.399999999999999</v>
      </c>
      <c r="CN102">
        <v>0.01</v>
      </c>
      <c r="CO102">
        <v>6.6699999999999997E-3</v>
      </c>
      <c r="CP102">
        <v>3.3300000000000001E-3</v>
      </c>
      <c r="CQ102">
        <v>7.3299999999999997E-3</v>
      </c>
      <c r="CR102">
        <v>1.933E-2</v>
      </c>
      <c r="CS102">
        <v>0.2235</v>
      </c>
      <c r="CT102">
        <v>2.8330000000000001E-2</v>
      </c>
      <c r="CU102">
        <v>3.0741700000000001</v>
      </c>
      <c r="CV102">
        <v>4.7669999999999997E-2</v>
      </c>
      <c r="CW102">
        <v>1.4515</v>
      </c>
      <c r="CX102">
        <v>2.383E-2</v>
      </c>
      <c r="CY102">
        <v>0</v>
      </c>
      <c r="CZ102">
        <v>0</v>
      </c>
      <c r="DA102">
        <v>4.9000000000000004</v>
      </c>
      <c r="DB102">
        <v>7.3999999999999996E-2</v>
      </c>
      <c r="DC102">
        <v>2E-3</v>
      </c>
      <c r="DD102">
        <v>0.52532999999999996</v>
      </c>
      <c r="DE102">
        <v>7.6699999999999997E-3</v>
      </c>
      <c r="DF102">
        <v>5.3520000000000003</v>
      </c>
      <c r="DG102">
        <v>4.0669999999999998E-2</v>
      </c>
      <c r="DH102">
        <v>0</v>
      </c>
      <c r="DI102">
        <v>0</v>
      </c>
      <c r="DJ102">
        <v>5.9971699999999997</v>
      </c>
      <c r="DK102">
        <v>0</v>
      </c>
      <c r="DL102">
        <v>0</v>
      </c>
      <c r="DM102">
        <v>0.99717</v>
      </c>
      <c r="DN102">
        <v>0.22</v>
      </c>
      <c r="DO102">
        <v>0</v>
      </c>
      <c r="DP102">
        <v>0</v>
      </c>
      <c r="DQ102">
        <v>0</v>
      </c>
      <c r="DR102">
        <v>5.0000000000000001E-3</v>
      </c>
      <c r="DS102">
        <v>5.5E-2</v>
      </c>
      <c r="DT102">
        <v>0.01</v>
      </c>
      <c r="DU102">
        <v>0</v>
      </c>
      <c r="DV102">
        <v>0</v>
      </c>
      <c r="DW102">
        <v>0</v>
      </c>
      <c r="DX102">
        <v>0</v>
      </c>
      <c r="DY102">
        <v>5.3999999999999999E-2</v>
      </c>
      <c r="DZ102">
        <v>1.3361700000000001</v>
      </c>
      <c r="EA102">
        <v>1.6670000000000001E-2</v>
      </c>
      <c r="EB102">
        <v>1.133E-2</v>
      </c>
      <c r="EC102">
        <v>12.206</v>
      </c>
      <c r="ED102">
        <v>1.2909999999999999</v>
      </c>
      <c r="EE102">
        <v>217.46666999999999</v>
      </c>
      <c r="EF102">
        <v>0.31950000000000001</v>
      </c>
      <c r="EG102">
        <v>0.62292999999999998</v>
      </c>
      <c r="EH102">
        <v>0.24016999999999999</v>
      </c>
      <c r="EI102">
        <v>79</v>
      </c>
      <c r="EJ102">
        <v>0</v>
      </c>
      <c r="EK102">
        <v>0</v>
      </c>
      <c r="EL102">
        <v>0</v>
      </c>
      <c r="EM102" t="s">
        <v>241</v>
      </c>
      <c r="EN102" t="s">
        <v>242</v>
      </c>
      <c r="EO102" t="s">
        <v>241</v>
      </c>
      <c r="EP102" t="s">
        <v>242</v>
      </c>
      <c r="EQ102" t="s">
        <v>242</v>
      </c>
      <c r="ER102" t="s">
        <v>242</v>
      </c>
      <c r="ES102" t="s">
        <v>241</v>
      </c>
      <c r="ET102" t="s">
        <v>242</v>
      </c>
      <c r="EU102" t="s">
        <v>242</v>
      </c>
      <c r="EV102" t="s">
        <v>242</v>
      </c>
      <c r="EW102" t="s">
        <v>242</v>
      </c>
      <c r="EX102" t="s">
        <v>242</v>
      </c>
      <c r="EY102" t="s">
        <v>242</v>
      </c>
      <c r="EZ102" t="s">
        <v>242</v>
      </c>
      <c r="FA102" t="s">
        <v>242</v>
      </c>
      <c r="FB102" t="s">
        <v>242</v>
      </c>
      <c r="FC102" t="s">
        <v>242</v>
      </c>
      <c r="FD102" t="s">
        <v>242</v>
      </c>
      <c r="FE102" t="s">
        <v>242</v>
      </c>
      <c r="FF102" t="s">
        <v>242</v>
      </c>
      <c r="FG102" t="s">
        <v>241</v>
      </c>
      <c r="FH102" t="s">
        <v>242</v>
      </c>
      <c r="FI102" t="s">
        <v>242</v>
      </c>
      <c r="FJ102" t="s">
        <v>242</v>
      </c>
      <c r="FK102" t="s">
        <v>242</v>
      </c>
      <c r="FL102" t="s">
        <v>242</v>
      </c>
      <c r="FM102" t="s">
        <v>242</v>
      </c>
      <c r="FN102" t="s">
        <v>242</v>
      </c>
      <c r="FO102" t="s">
        <v>242</v>
      </c>
      <c r="FP102" t="s">
        <v>242</v>
      </c>
      <c r="FQ102" t="s">
        <v>242</v>
      </c>
      <c r="FR102" t="s">
        <v>242</v>
      </c>
      <c r="FS102" t="s">
        <v>242</v>
      </c>
      <c r="FT102" t="s">
        <v>242</v>
      </c>
      <c r="FU102" t="s">
        <v>242</v>
      </c>
      <c r="FV102" t="s">
        <v>242</v>
      </c>
      <c r="FW102" t="s">
        <v>242</v>
      </c>
      <c r="FX102" t="s">
        <v>242</v>
      </c>
      <c r="FY102" t="s">
        <v>242</v>
      </c>
      <c r="FZ102" t="s">
        <v>242</v>
      </c>
      <c r="GA102" t="s">
        <v>242</v>
      </c>
      <c r="GB102" t="s">
        <v>242</v>
      </c>
      <c r="GC102" t="s">
        <v>242</v>
      </c>
      <c r="GD102" t="s">
        <v>242</v>
      </c>
      <c r="GE102" t="s">
        <v>242</v>
      </c>
      <c r="GF102" t="s">
        <v>242</v>
      </c>
      <c r="GG102" t="s">
        <v>234</v>
      </c>
      <c r="GH102" t="s">
        <v>243</v>
      </c>
      <c r="GI102" t="s">
        <v>242</v>
      </c>
      <c r="GJ102" t="s">
        <v>242</v>
      </c>
      <c r="GK102" t="s">
        <v>242</v>
      </c>
      <c r="GL102">
        <v>0</v>
      </c>
      <c r="GM102">
        <v>0</v>
      </c>
      <c r="GN102">
        <v>0</v>
      </c>
      <c r="GR102" t="s">
        <v>242</v>
      </c>
      <c r="GS102" t="s">
        <v>242</v>
      </c>
      <c r="GT102" t="s">
        <v>242</v>
      </c>
      <c r="GU102" t="s">
        <v>242</v>
      </c>
      <c r="GV102" t="s">
        <v>242</v>
      </c>
      <c r="GW102" t="s">
        <v>242</v>
      </c>
      <c r="GX102" t="s">
        <v>242</v>
      </c>
      <c r="GY102" t="s">
        <v>242</v>
      </c>
      <c r="GZ102" t="s">
        <v>242</v>
      </c>
      <c r="HA102" t="s">
        <v>242</v>
      </c>
      <c r="HB102" t="s">
        <v>242</v>
      </c>
      <c r="HC102" t="s">
        <v>242</v>
      </c>
      <c r="HD102" t="s">
        <v>242</v>
      </c>
      <c r="HE102" t="s">
        <v>242</v>
      </c>
      <c r="HF102" t="s">
        <v>242</v>
      </c>
    </row>
    <row r="103" spans="1:214">
      <c r="A103">
        <v>4</v>
      </c>
      <c r="B103" t="s">
        <v>310</v>
      </c>
      <c r="D103" t="s">
        <v>241</v>
      </c>
      <c r="E103" t="s">
        <v>231</v>
      </c>
      <c r="F103">
        <v>17.598849999999999</v>
      </c>
      <c r="G103">
        <v>73.633589999999998</v>
      </c>
      <c r="H103">
        <v>24.33015</v>
      </c>
      <c r="I103">
        <v>0.47321999999999997</v>
      </c>
      <c r="J103">
        <v>0.31004999999999999</v>
      </c>
      <c r="K103">
        <v>2.84144</v>
      </c>
      <c r="L103">
        <v>0.59872000000000003</v>
      </c>
      <c r="M103">
        <v>0.31563999999999998</v>
      </c>
      <c r="N103">
        <v>2.155E-2</v>
      </c>
      <c r="O103">
        <v>0</v>
      </c>
      <c r="P103">
        <v>12</v>
      </c>
      <c r="Q103">
        <v>10.76923</v>
      </c>
      <c r="R103">
        <v>9.2300000000000004E-3</v>
      </c>
      <c r="S103">
        <v>2.462E-2</v>
      </c>
      <c r="T103">
        <v>0.13846</v>
      </c>
      <c r="U103">
        <v>3.0769999999999999E-2</v>
      </c>
      <c r="V103">
        <v>1.2307699999999999</v>
      </c>
      <c r="W103">
        <v>6.1700000000000001E-3</v>
      </c>
      <c r="X103">
        <v>2.1690000000000001E-2</v>
      </c>
      <c r="Y103">
        <v>0.21868000000000001</v>
      </c>
      <c r="Z103">
        <v>0.35927999999999999</v>
      </c>
      <c r="AA103">
        <v>6.5180000000000002E-2</v>
      </c>
      <c r="AB103">
        <v>3.7139999999999999E-2</v>
      </c>
      <c r="AC103">
        <v>0.31891999999999998</v>
      </c>
      <c r="AD103">
        <v>1.2307699999999999</v>
      </c>
      <c r="AE103">
        <v>0</v>
      </c>
      <c r="AF103">
        <v>0.85231000000000001</v>
      </c>
      <c r="AG103">
        <v>60.313310000000001</v>
      </c>
      <c r="AH103">
        <v>59.774290000000001</v>
      </c>
      <c r="AI103">
        <v>13.534000000000001</v>
      </c>
      <c r="AJ103">
        <v>4.4087699999999996</v>
      </c>
      <c r="AK103">
        <v>20.817530000000001</v>
      </c>
      <c r="AL103">
        <v>8.7265599999999992</v>
      </c>
      <c r="AM103">
        <v>117.91352999999999</v>
      </c>
      <c r="AN103">
        <v>0.12991</v>
      </c>
      <c r="AO103">
        <v>0.10278</v>
      </c>
      <c r="AP103">
        <v>1.9730000000000001E-2</v>
      </c>
      <c r="AQ103">
        <v>2.043E-2</v>
      </c>
      <c r="AR103">
        <v>6.21</v>
      </c>
      <c r="AS103">
        <v>1.2363900000000001</v>
      </c>
      <c r="AT103">
        <v>0</v>
      </c>
      <c r="AU103">
        <v>0</v>
      </c>
      <c r="AV103">
        <v>0</v>
      </c>
      <c r="AW103">
        <v>0</v>
      </c>
      <c r="AX103">
        <v>7.9189999999999997E-2</v>
      </c>
      <c r="AY103">
        <v>5.7290000000000001E-2</v>
      </c>
      <c r="AZ103">
        <v>0</v>
      </c>
      <c r="BA103">
        <v>0.13647999999999999</v>
      </c>
      <c r="BB103">
        <v>7.3660000000000003E-2</v>
      </c>
      <c r="BC103">
        <v>0</v>
      </c>
      <c r="BD103">
        <v>0.41846</v>
      </c>
      <c r="BE103">
        <v>0.49212</v>
      </c>
      <c r="BF103">
        <v>0</v>
      </c>
      <c r="BG103">
        <v>0</v>
      </c>
      <c r="BH103">
        <v>0</v>
      </c>
      <c r="BI103">
        <v>2.8466999999999998</v>
      </c>
      <c r="BJ103">
        <v>2.8466999999999998</v>
      </c>
      <c r="BK103">
        <v>6.2619999999999995E-2</v>
      </c>
      <c r="BL103">
        <v>0.22242000000000001</v>
      </c>
      <c r="BM103">
        <v>0.1056</v>
      </c>
      <c r="BN103">
        <v>0.20405999999999999</v>
      </c>
      <c r="BO103">
        <v>9.7999999999999997E-4</v>
      </c>
      <c r="BP103">
        <v>0.17992</v>
      </c>
      <c r="BQ103">
        <v>0.41879</v>
      </c>
      <c r="BR103">
        <v>3.124E-2</v>
      </c>
      <c r="BS103">
        <v>5.0130000000000001E-2</v>
      </c>
      <c r="BT103">
        <v>4.0509999999999997E-2</v>
      </c>
      <c r="BU103">
        <v>1.2460000000000001E-2</v>
      </c>
      <c r="BV103">
        <v>6.3E-3</v>
      </c>
      <c r="BW103">
        <v>1.883E-2</v>
      </c>
      <c r="BX103">
        <v>3.1109999999999999E-2</v>
      </c>
      <c r="BY103">
        <v>2.8129999999999999E-2</v>
      </c>
      <c r="BZ103">
        <v>9.3500000000000007E-3</v>
      </c>
      <c r="CA103">
        <v>3.7589999999999998E-2</v>
      </c>
      <c r="CB103">
        <v>3.2059999999999998E-2</v>
      </c>
      <c r="CC103">
        <v>1.5640000000000001E-2</v>
      </c>
      <c r="CD103">
        <v>0.31026999999999999</v>
      </c>
      <c r="CE103">
        <v>2.5239999999999999E-2</v>
      </c>
      <c r="CF103">
        <v>7.5050000000000006E-2</v>
      </c>
      <c r="CG103">
        <v>0.1225</v>
      </c>
      <c r="CH103">
        <v>1.915E-2</v>
      </c>
      <c r="CI103">
        <v>4.3679999999999997E-2</v>
      </c>
      <c r="CJ103">
        <v>3.1130000000000001E-2</v>
      </c>
      <c r="CK103">
        <v>0.31673000000000001</v>
      </c>
      <c r="CL103">
        <v>2.51769</v>
      </c>
      <c r="CM103">
        <v>0.94216999999999995</v>
      </c>
      <c r="CN103">
        <v>3.0769999999999999E-2</v>
      </c>
      <c r="CO103">
        <v>1.8460000000000001E-2</v>
      </c>
      <c r="CP103">
        <v>1.231E-2</v>
      </c>
      <c r="CQ103">
        <v>2.462E-2</v>
      </c>
      <c r="CR103">
        <v>3.3869999999999997E-2</v>
      </c>
      <c r="CS103">
        <v>0.10772</v>
      </c>
      <c r="CT103">
        <v>9.2300000000000004E-3</v>
      </c>
      <c r="CU103">
        <v>0.32056000000000001</v>
      </c>
      <c r="CV103">
        <v>9.2300000000000004E-3</v>
      </c>
      <c r="CW103">
        <v>0.12307999999999999</v>
      </c>
      <c r="CX103">
        <v>9.2300000000000004E-3</v>
      </c>
      <c r="CY103">
        <v>0</v>
      </c>
      <c r="CZ103">
        <v>0</v>
      </c>
      <c r="DA103">
        <v>0.69599999999999995</v>
      </c>
      <c r="DB103">
        <v>1.231E-2</v>
      </c>
      <c r="DC103">
        <v>6.1500000000000001E-3</v>
      </c>
      <c r="DD103">
        <v>0.04</v>
      </c>
      <c r="DE103">
        <v>9.2300000000000004E-3</v>
      </c>
      <c r="DF103">
        <v>0.41909999999999997</v>
      </c>
      <c r="DG103">
        <v>2.7689999999999999E-2</v>
      </c>
      <c r="DH103">
        <v>2.462E-2</v>
      </c>
      <c r="DI103">
        <v>0</v>
      </c>
      <c r="DJ103">
        <v>0.53910000000000002</v>
      </c>
      <c r="DK103">
        <v>0</v>
      </c>
      <c r="DL103">
        <v>0</v>
      </c>
      <c r="DM103">
        <v>0.14829999999999999</v>
      </c>
      <c r="DN103">
        <v>3.0870000000000002E-2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0.17917</v>
      </c>
      <c r="EA103">
        <v>4.9230000000000003E-2</v>
      </c>
      <c r="EB103">
        <v>3.6920000000000001E-2</v>
      </c>
      <c r="EC103">
        <v>1.32812</v>
      </c>
      <c r="ED103">
        <v>8.0390000000000003E-2</v>
      </c>
      <c r="EE103">
        <v>2.7692299999999999</v>
      </c>
      <c r="EF103">
        <v>8.1299999999999997E-2</v>
      </c>
      <c r="EG103">
        <v>0.23679</v>
      </c>
      <c r="EH103">
        <v>0.30770999999999998</v>
      </c>
      <c r="EI103">
        <v>76.924199999999999</v>
      </c>
      <c r="EJ103">
        <v>0</v>
      </c>
      <c r="EK103">
        <v>0</v>
      </c>
      <c r="EL103">
        <v>0</v>
      </c>
      <c r="EM103" t="s">
        <v>242</v>
      </c>
      <c r="EN103" t="s">
        <v>242</v>
      </c>
      <c r="EO103" t="s">
        <v>242</v>
      </c>
      <c r="EP103" t="s">
        <v>242</v>
      </c>
      <c r="EQ103" t="s">
        <v>242</v>
      </c>
      <c r="ER103" t="s">
        <v>242</v>
      </c>
      <c r="ES103" t="s">
        <v>241</v>
      </c>
      <c r="ET103" t="s">
        <v>242</v>
      </c>
      <c r="EU103" t="s">
        <v>242</v>
      </c>
      <c r="EV103" t="s">
        <v>242</v>
      </c>
      <c r="EW103" t="s">
        <v>242</v>
      </c>
      <c r="EX103" t="s">
        <v>242</v>
      </c>
      <c r="EY103" t="s">
        <v>242</v>
      </c>
      <c r="EZ103" t="s">
        <v>242</v>
      </c>
      <c r="FA103" t="s">
        <v>242</v>
      </c>
      <c r="FB103" t="s">
        <v>242</v>
      </c>
      <c r="FC103" t="s">
        <v>242</v>
      </c>
      <c r="FD103" t="s">
        <v>242</v>
      </c>
      <c r="FE103" t="s">
        <v>242</v>
      </c>
      <c r="FF103" t="s">
        <v>242</v>
      </c>
      <c r="FG103" t="s">
        <v>242</v>
      </c>
      <c r="FH103" t="s">
        <v>242</v>
      </c>
      <c r="FI103" t="s">
        <v>242</v>
      </c>
      <c r="FJ103" t="s">
        <v>242</v>
      </c>
      <c r="FK103" t="s">
        <v>242</v>
      </c>
      <c r="FL103" t="s">
        <v>242</v>
      </c>
      <c r="FM103" t="s">
        <v>242</v>
      </c>
      <c r="FN103" t="s">
        <v>242</v>
      </c>
      <c r="FO103" t="s">
        <v>242</v>
      </c>
      <c r="FP103" t="s">
        <v>242</v>
      </c>
      <c r="FQ103" t="s">
        <v>242</v>
      </c>
      <c r="FR103" t="s">
        <v>242</v>
      </c>
      <c r="FS103" t="s">
        <v>242</v>
      </c>
      <c r="FT103" t="s">
        <v>242</v>
      </c>
      <c r="FU103" t="s">
        <v>242</v>
      </c>
      <c r="FV103" t="s">
        <v>242</v>
      </c>
      <c r="FW103" t="s">
        <v>242</v>
      </c>
      <c r="FX103" t="s">
        <v>242</v>
      </c>
      <c r="FY103" t="s">
        <v>242</v>
      </c>
      <c r="FZ103" t="s">
        <v>242</v>
      </c>
      <c r="GA103" t="s">
        <v>242</v>
      </c>
      <c r="GB103" t="s">
        <v>242</v>
      </c>
      <c r="GC103" t="s">
        <v>242</v>
      </c>
      <c r="GD103" t="s">
        <v>242</v>
      </c>
      <c r="GE103" t="s">
        <v>242</v>
      </c>
      <c r="GF103" t="s">
        <v>242</v>
      </c>
      <c r="GG103" t="s">
        <v>233</v>
      </c>
      <c r="GI103" t="s">
        <v>242</v>
      </c>
      <c r="GJ103" t="s">
        <v>242</v>
      </c>
      <c r="GK103" t="s">
        <v>242</v>
      </c>
      <c r="GL103">
        <v>0</v>
      </c>
      <c r="GM103">
        <v>0</v>
      </c>
      <c r="GN103">
        <v>0</v>
      </c>
      <c r="GR103" t="s">
        <v>242</v>
      </c>
      <c r="GS103" t="s">
        <v>242</v>
      </c>
      <c r="GT103" t="s">
        <v>242</v>
      </c>
      <c r="GU103" t="s">
        <v>242</v>
      </c>
      <c r="GV103" t="s">
        <v>242</v>
      </c>
      <c r="GW103" t="s">
        <v>242</v>
      </c>
      <c r="GX103" t="s">
        <v>242</v>
      </c>
      <c r="GY103" t="s">
        <v>242</v>
      </c>
      <c r="GZ103" t="s">
        <v>242</v>
      </c>
      <c r="HA103" t="s">
        <v>242</v>
      </c>
      <c r="HB103" t="s">
        <v>242</v>
      </c>
      <c r="HC103" t="s">
        <v>242</v>
      </c>
      <c r="HD103" t="s">
        <v>242</v>
      </c>
      <c r="HE103" t="s">
        <v>242</v>
      </c>
      <c r="HF103" t="s">
        <v>242</v>
      </c>
    </row>
    <row r="104" spans="1:214">
      <c r="A104">
        <v>4</v>
      </c>
      <c r="B104" t="s">
        <v>420</v>
      </c>
      <c r="D104" t="s">
        <v>241</v>
      </c>
      <c r="E104" t="s">
        <v>231</v>
      </c>
      <c r="F104">
        <v>12.9</v>
      </c>
      <c r="G104">
        <v>53.973599999999998</v>
      </c>
      <c r="H104">
        <v>11.589</v>
      </c>
      <c r="I104">
        <v>0.9</v>
      </c>
      <c r="J104">
        <v>0.6</v>
      </c>
      <c r="K104">
        <v>0.9</v>
      </c>
      <c r="L104">
        <v>0.15</v>
      </c>
      <c r="M104">
        <v>0.74099999999999999</v>
      </c>
      <c r="N104">
        <v>0.12</v>
      </c>
      <c r="O104">
        <v>0</v>
      </c>
      <c r="P104">
        <v>0.75</v>
      </c>
      <c r="Q104">
        <v>0</v>
      </c>
      <c r="R104">
        <v>4.4999999999999997E-3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0.03</v>
      </c>
      <c r="Y104">
        <v>0.73499999999999999</v>
      </c>
      <c r="Z104">
        <v>1.0349999999999999</v>
      </c>
      <c r="AA104">
        <v>7.4999999999999997E-2</v>
      </c>
      <c r="AB104">
        <v>1.0500000000000001E-2</v>
      </c>
      <c r="AC104">
        <v>0.75</v>
      </c>
      <c r="AD104">
        <v>0</v>
      </c>
      <c r="AE104">
        <v>0</v>
      </c>
      <c r="AF104">
        <v>0.45</v>
      </c>
      <c r="AG104">
        <v>180</v>
      </c>
      <c r="AH104">
        <v>18</v>
      </c>
      <c r="AI104">
        <v>19.5</v>
      </c>
      <c r="AJ104">
        <v>16.5</v>
      </c>
      <c r="AK104">
        <v>27</v>
      </c>
      <c r="AL104">
        <v>30</v>
      </c>
      <c r="AM104">
        <v>375</v>
      </c>
      <c r="AN104">
        <v>0.3</v>
      </c>
      <c r="AO104">
        <v>0.06</v>
      </c>
      <c r="AP104">
        <v>6.6000000000000003E-2</v>
      </c>
      <c r="AQ104">
        <v>3.3000000000000002E-2</v>
      </c>
      <c r="AR104">
        <v>4.2</v>
      </c>
      <c r="AS104">
        <v>0.3</v>
      </c>
      <c r="AT104">
        <v>0</v>
      </c>
      <c r="AU104">
        <v>0</v>
      </c>
      <c r="AV104">
        <v>0</v>
      </c>
      <c r="AW104">
        <v>0</v>
      </c>
      <c r="AX104">
        <v>9.9000000000000005E-2</v>
      </c>
      <c r="AY104">
        <v>6.3E-2</v>
      </c>
      <c r="AZ104">
        <v>0</v>
      </c>
      <c r="BA104">
        <v>0.16200000000000001</v>
      </c>
      <c r="BB104">
        <v>0.432</v>
      </c>
      <c r="BC104">
        <v>0</v>
      </c>
      <c r="BD104">
        <v>0</v>
      </c>
      <c r="BE104">
        <v>0.432</v>
      </c>
      <c r="BF104">
        <v>0</v>
      </c>
      <c r="BG104">
        <v>0</v>
      </c>
      <c r="BH104">
        <v>0</v>
      </c>
      <c r="BI104">
        <v>0.30599999999999999</v>
      </c>
      <c r="BJ104">
        <v>0.30599999999999999</v>
      </c>
      <c r="BK104">
        <v>5.2499999999999998E-2</v>
      </c>
      <c r="BL104">
        <v>4.4999999999999998E-2</v>
      </c>
      <c r="BM104">
        <v>7.4999999999999997E-3</v>
      </c>
      <c r="BN104">
        <v>2.7E-2</v>
      </c>
      <c r="BO104">
        <v>1.7999999999999999E-2</v>
      </c>
      <c r="BP104">
        <v>5.2499999999999998E-2</v>
      </c>
      <c r="BQ104">
        <v>9.7500000000000003E-2</v>
      </c>
      <c r="BR104">
        <v>3.9E-2</v>
      </c>
      <c r="BS104">
        <v>6.3E-2</v>
      </c>
      <c r="BT104">
        <v>5.3999999999999999E-2</v>
      </c>
      <c r="BU104">
        <v>1.6500000000000001E-2</v>
      </c>
      <c r="BV104">
        <v>2.1000000000000001E-2</v>
      </c>
      <c r="BW104">
        <v>3.7499999999999999E-2</v>
      </c>
      <c r="BX104">
        <v>2.5499999999999998E-2</v>
      </c>
      <c r="BY104">
        <v>3.9E-2</v>
      </c>
      <c r="BZ104">
        <v>1.7999999999999999E-2</v>
      </c>
      <c r="CA104">
        <v>4.65E-2</v>
      </c>
      <c r="CB104">
        <v>6.1499999999999999E-2</v>
      </c>
      <c r="CC104">
        <v>2.7E-2</v>
      </c>
      <c r="CD104">
        <v>0.44850000000000001</v>
      </c>
      <c r="CE104">
        <v>4.2000000000000003E-2</v>
      </c>
      <c r="CF104">
        <v>7.0499999999999993E-2</v>
      </c>
      <c r="CG104">
        <v>0.17849999999999999</v>
      </c>
      <c r="CH104">
        <v>4.65E-2</v>
      </c>
      <c r="CI104">
        <v>6.9000000000000006E-2</v>
      </c>
      <c r="CJ104">
        <v>3.9E-2</v>
      </c>
      <c r="CK104">
        <v>0.44700000000000001</v>
      </c>
      <c r="CL104">
        <v>4.3499999999999996</v>
      </c>
      <c r="CM104">
        <v>1.5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1.6500000000000001E-2</v>
      </c>
      <c r="CV104">
        <v>0</v>
      </c>
      <c r="CW104">
        <v>6.0000000000000001E-3</v>
      </c>
      <c r="CX104">
        <v>4.4999999999999997E-3</v>
      </c>
      <c r="CY104">
        <v>3.0000000000000001E-3</v>
      </c>
      <c r="CZ104">
        <v>1.5E-3</v>
      </c>
      <c r="DA104">
        <v>3.15E-2</v>
      </c>
      <c r="DB104">
        <v>0</v>
      </c>
      <c r="DC104">
        <v>0</v>
      </c>
      <c r="DD104">
        <v>1.5E-3</v>
      </c>
      <c r="DE104">
        <v>0</v>
      </c>
      <c r="DF104">
        <v>0.111</v>
      </c>
      <c r="DG104">
        <v>4.0500000000000001E-2</v>
      </c>
      <c r="DH104">
        <v>0.24149999999999999</v>
      </c>
      <c r="DI104">
        <v>1.2E-2</v>
      </c>
      <c r="DJ104">
        <v>0.40500000000000003</v>
      </c>
      <c r="DK104">
        <v>0</v>
      </c>
      <c r="DL104">
        <v>0</v>
      </c>
      <c r="DM104">
        <v>5.5500000000000001E-2</v>
      </c>
      <c r="DN104">
        <v>8.1000000000000003E-2</v>
      </c>
      <c r="DO104">
        <v>0</v>
      </c>
      <c r="DP104">
        <v>0</v>
      </c>
      <c r="DQ104">
        <v>3.0000000000000001E-3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0.13800000000000001</v>
      </c>
      <c r="EA104">
        <v>0</v>
      </c>
      <c r="EB104">
        <v>0</v>
      </c>
      <c r="EC104">
        <v>0.57299999999999995</v>
      </c>
      <c r="ED104">
        <v>2.7E-2</v>
      </c>
      <c r="EE104">
        <v>0</v>
      </c>
      <c r="EF104">
        <v>0.65549999999999997</v>
      </c>
      <c r="EG104">
        <v>7.4999999999999997E-2</v>
      </c>
      <c r="EH104">
        <v>0.45750000000000002</v>
      </c>
      <c r="EI104">
        <v>0.75</v>
      </c>
      <c r="EJ104">
        <v>0</v>
      </c>
      <c r="EK104">
        <v>0</v>
      </c>
      <c r="EL104">
        <v>0</v>
      </c>
      <c r="EM104" t="s">
        <v>242</v>
      </c>
      <c r="EN104" t="s">
        <v>242</v>
      </c>
      <c r="EO104" t="s">
        <v>242</v>
      </c>
      <c r="EP104" t="s">
        <v>242</v>
      </c>
      <c r="EQ104" t="s">
        <v>242</v>
      </c>
      <c r="ER104" t="s">
        <v>242</v>
      </c>
      <c r="ES104" t="s">
        <v>242</v>
      </c>
      <c r="ET104" t="s">
        <v>242</v>
      </c>
      <c r="EU104" t="s">
        <v>242</v>
      </c>
      <c r="EV104" t="s">
        <v>241</v>
      </c>
      <c r="EW104" t="s">
        <v>242</v>
      </c>
      <c r="EX104" t="s">
        <v>242</v>
      </c>
      <c r="EY104" t="s">
        <v>242</v>
      </c>
      <c r="EZ104" t="s">
        <v>242</v>
      </c>
      <c r="FA104" t="s">
        <v>242</v>
      </c>
      <c r="FB104" t="s">
        <v>242</v>
      </c>
      <c r="FC104" t="s">
        <v>242</v>
      </c>
      <c r="FD104" t="s">
        <v>242</v>
      </c>
      <c r="FE104" t="s">
        <v>242</v>
      </c>
      <c r="FF104" t="s">
        <v>242</v>
      </c>
      <c r="FG104" t="s">
        <v>242</v>
      </c>
      <c r="FH104" t="s">
        <v>242</v>
      </c>
      <c r="FI104" t="s">
        <v>241</v>
      </c>
      <c r="FJ104" t="s">
        <v>242</v>
      </c>
      <c r="FK104" t="s">
        <v>242</v>
      </c>
      <c r="FL104" t="s">
        <v>242</v>
      </c>
      <c r="FM104" t="s">
        <v>242</v>
      </c>
      <c r="FN104" t="s">
        <v>242</v>
      </c>
      <c r="FO104" t="s">
        <v>242</v>
      </c>
      <c r="FP104" t="s">
        <v>242</v>
      </c>
      <c r="FQ104" t="s">
        <v>242</v>
      </c>
      <c r="FR104" t="s">
        <v>242</v>
      </c>
      <c r="FS104" t="s">
        <v>242</v>
      </c>
      <c r="FT104" t="s">
        <v>242</v>
      </c>
      <c r="FU104" t="s">
        <v>242</v>
      </c>
      <c r="FV104" t="s">
        <v>242</v>
      </c>
      <c r="FW104" t="s">
        <v>242</v>
      </c>
      <c r="FX104" t="s">
        <v>242</v>
      </c>
      <c r="FY104" t="s">
        <v>242</v>
      </c>
      <c r="FZ104" t="s">
        <v>242</v>
      </c>
      <c r="GA104" t="s">
        <v>242</v>
      </c>
      <c r="GB104" t="s">
        <v>242</v>
      </c>
      <c r="GC104" t="s">
        <v>242</v>
      </c>
      <c r="GD104" t="s">
        <v>242</v>
      </c>
      <c r="GE104" t="s">
        <v>242</v>
      </c>
      <c r="GF104" t="s">
        <v>241</v>
      </c>
      <c r="GG104" t="s">
        <v>368</v>
      </c>
      <c r="GH104" t="s">
        <v>346</v>
      </c>
      <c r="GI104" t="s">
        <v>242</v>
      </c>
      <c r="GJ104" t="s">
        <v>242</v>
      </c>
      <c r="GK104" t="s">
        <v>242</v>
      </c>
      <c r="GL104">
        <v>0</v>
      </c>
      <c r="GM104">
        <v>0</v>
      </c>
      <c r="GN104">
        <v>0</v>
      </c>
      <c r="GR104" t="s">
        <v>242</v>
      </c>
      <c r="GS104" t="s">
        <v>242</v>
      </c>
      <c r="GT104" t="s">
        <v>242</v>
      </c>
      <c r="GU104" t="s">
        <v>242</v>
      </c>
      <c r="GV104" t="s">
        <v>242</v>
      </c>
      <c r="GW104" t="s">
        <v>242</v>
      </c>
      <c r="GX104" t="s">
        <v>242</v>
      </c>
      <c r="GY104" t="s">
        <v>242</v>
      </c>
      <c r="GZ104" t="s">
        <v>242</v>
      </c>
      <c r="HA104" t="s">
        <v>242</v>
      </c>
      <c r="HB104" t="s">
        <v>242</v>
      </c>
      <c r="HC104" t="s">
        <v>242</v>
      </c>
      <c r="HD104" t="s">
        <v>242</v>
      </c>
      <c r="HE104" t="s">
        <v>242</v>
      </c>
      <c r="HF104" t="s">
        <v>242</v>
      </c>
    </row>
    <row r="105" spans="1:214">
      <c r="A105">
        <v>3</v>
      </c>
      <c r="B105" t="s">
        <v>262</v>
      </c>
      <c r="F105">
        <v>173.15</v>
      </c>
      <c r="G105">
        <v>724.45960000000002</v>
      </c>
      <c r="H105">
        <v>109.8194</v>
      </c>
      <c r="I105">
        <v>4.1849999999999996</v>
      </c>
      <c r="J105">
        <v>4.44625</v>
      </c>
      <c r="K105">
        <v>28.15</v>
      </c>
      <c r="L105">
        <v>0.05</v>
      </c>
      <c r="M105">
        <v>1.0322</v>
      </c>
      <c r="N105">
        <v>0.26250000000000001</v>
      </c>
      <c r="O105">
        <v>0</v>
      </c>
      <c r="P105">
        <v>41.25</v>
      </c>
      <c r="Q105">
        <v>37.5</v>
      </c>
      <c r="R105">
        <v>2.5000000000000001E-2</v>
      </c>
      <c r="S105">
        <v>0.21249999999999999</v>
      </c>
      <c r="T105">
        <v>8.7499999999999994E-2</v>
      </c>
      <c r="U105">
        <v>8.7499999999999994E-2</v>
      </c>
      <c r="V105">
        <v>5</v>
      </c>
      <c r="W105">
        <v>0.05</v>
      </c>
      <c r="X105">
        <v>0.21249999999999999</v>
      </c>
      <c r="Y105">
        <v>0.1125</v>
      </c>
      <c r="Z105">
        <v>1.0195000000000001</v>
      </c>
      <c r="AA105">
        <v>0.4375</v>
      </c>
      <c r="AB105">
        <v>6.25E-2</v>
      </c>
      <c r="AC105">
        <v>4.375</v>
      </c>
      <c r="AD105">
        <v>6.25</v>
      </c>
      <c r="AE105">
        <v>0.5</v>
      </c>
      <c r="AF105">
        <v>2.125</v>
      </c>
      <c r="AG105">
        <v>94.5</v>
      </c>
      <c r="AH105">
        <v>193.76</v>
      </c>
      <c r="AI105">
        <v>151.63</v>
      </c>
      <c r="AJ105">
        <v>15.7</v>
      </c>
      <c r="AK105">
        <v>119.25</v>
      </c>
      <c r="AL105">
        <v>37.6</v>
      </c>
      <c r="AM105">
        <v>173.26</v>
      </c>
      <c r="AN105">
        <v>0.2389</v>
      </c>
      <c r="AO105">
        <v>0.47760000000000002</v>
      </c>
      <c r="AP105">
        <v>3.9300000000000002E-2</v>
      </c>
      <c r="AQ105">
        <v>1.38E-2</v>
      </c>
      <c r="AR105">
        <v>21.25</v>
      </c>
      <c r="AS105">
        <v>9.375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13.063700000000001</v>
      </c>
      <c r="BC105">
        <v>0</v>
      </c>
      <c r="BD105">
        <v>5.95</v>
      </c>
      <c r="BE105">
        <v>19.0137</v>
      </c>
      <c r="BF105">
        <v>0</v>
      </c>
      <c r="BG105">
        <v>5.1999999999999998E-3</v>
      </c>
      <c r="BH105">
        <v>0</v>
      </c>
      <c r="BI105">
        <v>9.1999999999999993</v>
      </c>
      <c r="BJ105">
        <v>9.1999999999999993</v>
      </c>
      <c r="BK105">
        <v>4.0000000000000001E-3</v>
      </c>
      <c r="BL105">
        <v>0</v>
      </c>
      <c r="BM105">
        <v>1.7000000000000001E-2</v>
      </c>
      <c r="BN105">
        <v>1.7999999999999999E-2</v>
      </c>
      <c r="BO105">
        <v>1.2E-2</v>
      </c>
      <c r="BP105">
        <v>2.1000000000000001E-2</v>
      </c>
      <c r="BQ105">
        <v>2.9000000000000001E-2</v>
      </c>
      <c r="BR105">
        <v>0.23949999999999999</v>
      </c>
      <c r="BS105">
        <v>0.39550000000000002</v>
      </c>
      <c r="BT105">
        <v>0.28949999999999998</v>
      </c>
      <c r="BU105">
        <v>0.10100000000000001</v>
      </c>
      <c r="BV105">
        <v>3.85E-2</v>
      </c>
      <c r="BW105">
        <v>0.1905</v>
      </c>
      <c r="BX105">
        <v>0.1895</v>
      </c>
      <c r="BY105">
        <v>0.17699999999999999</v>
      </c>
      <c r="BZ105">
        <v>0.05</v>
      </c>
      <c r="CA105">
        <v>0.26550000000000001</v>
      </c>
      <c r="CB105">
        <v>0.14050000000000001</v>
      </c>
      <c r="CC105">
        <v>0.10199999999999999</v>
      </c>
      <c r="CD105">
        <v>2.1655000000000002</v>
      </c>
      <c r="CE105">
        <v>0.14249999999999999</v>
      </c>
      <c r="CF105">
        <v>0.30399999999999999</v>
      </c>
      <c r="CG105">
        <v>0.84850000000000003</v>
      </c>
      <c r="CH105">
        <v>8.9499999999999996E-2</v>
      </c>
      <c r="CI105">
        <v>0.39250000000000002</v>
      </c>
      <c r="CJ105">
        <v>0.2155</v>
      </c>
      <c r="CK105">
        <v>1.9924999999999999</v>
      </c>
      <c r="CL105">
        <v>0</v>
      </c>
      <c r="CM105">
        <v>0</v>
      </c>
      <c r="CN105">
        <v>0.15</v>
      </c>
      <c r="CO105">
        <v>0.1</v>
      </c>
      <c r="CP105">
        <v>0.05</v>
      </c>
      <c r="CQ105">
        <v>0.1125</v>
      </c>
      <c r="CR105">
        <v>0.13750000000000001</v>
      </c>
      <c r="CS105">
        <v>0.4375</v>
      </c>
      <c r="CT105">
        <v>0.05</v>
      </c>
      <c r="CU105">
        <v>1.1445000000000001</v>
      </c>
      <c r="CV105">
        <v>3.7499999999999999E-2</v>
      </c>
      <c r="CW105">
        <v>0.41349999999999998</v>
      </c>
      <c r="CX105">
        <v>2.5000000000000001E-2</v>
      </c>
      <c r="CY105">
        <v>0</v>
      </c>
      <c r="CZ105">
        <v>0</v>
      </c>
      <c r="DA105">
        <v>2.6579999999999999</v>
      </c>
      <c r="DB105">
        <v>6.25E-2</v>
      </c>
      <c r="DC105">
        <v>2.5000000000000001E-2</v>
      </c>
      <c r="DD105">
        <v>0.1125</v>
      </c>
      <c r="DE105">
        <v>3.7499999999999999E-2</v>
      </c>
      <c r="DF105">
        <v>1.0900000000000001</v>
      </c>
      <c r="DG105">
        <v>1.2500000000000001E-2</v>
      </c>
      <c r="DH105">
        <v>0</v>
      </c>
      <c r="DI105">
        <v>0</v>
      </c>
      <c r="DJ105">
        <v>1.341</v>
      </c>
      <c r="DK105">
        <v>0</v>
      </c>
      <c r="DL105">
        <v>0</v>
      </c>
      <c r="DM105">
        <v>0.13600000000000001</v>
      </c>
      <c r="DN105">
        <v>6.3500000000000001E-2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0.19950000000000001</v>
      </c>
      <c r="EA105">
        <v>0.25</v>
      </c>
      <c r="EB105">
        <v>0.16250000000000001</v>
      </c>
      <c r="EC105">
        <v>3.7850000000000001</v>
      </c>
      <c r="ED105">
        <v>0.2475</v>
      </c>
      <c r="EE105">
        <v>16.25</v>
      </c>
      <c r="EF105">
        <v>0.52600000000000002</v>
      </c>
      <c r="EG105">
        <v>2.3458299999999999</v>
      </c>
      <c r="EH105">
        <v>0.23785000000000001</v>
      </c>
      <c r="EI105">
        <v>188.65</v>
      </c>
      <c r="EJ105">
        <v>0</v>
      </c>
      <c r="EK105">
        <v>0</v>
      </c>
      <c r="EL105">
        <v>0</v>
      </c>
      <c r="ES105" t="s">
        <v>241</v>
      </c>
      <c r="FA105" t="s">
        <v>242</v>
      </c>
      <c r="GA105" t="s">
        <v>242</v>
      </c>
      <c r="GE105" t="s">
        <v>242</v>
      </c>
      <c r="GF105" t="s">
        <v>242</v>
      </c>
      <c r="GG105" t="s">
        <v>233</v>
      </c>
      <c r="GI105" t="s">
        <v>242</v>
      </c>
      <c r="GJ105" t="s">
        <v>242</v>
      </c>
      <c r="GK105" t="s">
        <v>242</v>
      </c>
      <c r="GL105">
        <v>13</v>
      </c>
      <c r="GM105">
        <v>0</v>
      </c>
      <c r="GN105">
        <v>0</v>
      </c>
    </row>
    <row r="106" spans="1:214">
      <c r="A106">
        <v>4</v>
      </c>
      <c r="B106" t="s">
        <v>421</v>
      </c>
      <c r="D106" t="s">
        <v>241</v>
      </c>
      <c r="E106" t="s">
        <v>231</v>
      </c>
      <c r="F106">
        <v>173.15</v>
      </c>
      <c r="G106">
        <v>724.45960000000002</v>
      </c>
      <c r="H106">
        <v>109.8194</v>
      </c>
      <c r="I106">
        <v>4.1849999999999996</v>
      </c>
      <c r="J106">
        <v>4.44625</v>
      </c>
      <c r="K106">
        <v>28.15</v>
      </c>
      <c r="L106">
        <v>0.05</v>
      </c>
      <c r="M106">
        <v>1.0322</v>
      </c>
      <c r="N106">
        <v>0.26250000000000001</v>
      </c>
      <c r="O106">
        <v>0</v>
      </c>
      <c r="P106">
        <v>41.25</v>
      </c>
      <c r="Q106">
        <v>37.5</v>
      </c>
      <c r="R106">
        <v>2.5000000000000001E-2</v>
      </c>
      <c r="S106">
        <v>0.21249999999999999</v>
      </c>
      <c r="T106">
        <v>8.7499999999999994E-2</v>
      </c>
      <c r="U106">
        <v>8.7499999999999994E-2</v>
      </c>
      <c r="V106">
        <v>5</v>
      </c>
      <c r="W106">
        <v>0.05</v>
      </c>
      <c r="X106">
        <v>0.21249999999999999</v>
      </c>
      <c r="Y106">
        <v>0.1125</v>
      </c>
      <c r="Z106">
        <v>1.0195000000000001</v>
      </c>
      <c r="AA106">
        <v>0.4375</v>
      </c>
      <c r="AB106">
        <v>6.25E-2</v>
      </c>
      <c r="AC106">
        <v>4.375</v>
      </c>
      <c r="AD106">
        <v>6.25</v>
      </c>
      <c r="AE106">
        <v>0.5</v>
      </c>
      <c r="AF106">
        <v>2.125</v>
      </c>
      <c r="AG106">
        <v>94.5</v>
      </c>
      <c r="AH106">
        <v>193.76</v>
      </c>
      <c r="AI106">
        <v>151.63</v>
      </c>
      <c r="AJ106">
        <v>15.7</v>
      </c>
      <c r="AK106">
        <v>119.25</v>
      </c>
      <c r="AL106">
        <v>37.6</v>
      </c>
      <c r="AM106">
        <v>173.26</v>
      </c>
      <c r="AN106">
        <v>0.2389</v>
      </c>
      <c r="AO106">
        <v>0.47760000000000002</v>
      </c>
      <c r="AP106">
        <v>3.9300000000000002E-2</v>
      </c>
      <c r="AQ106">
        <v>1.38E-2</v>
      </c>
      <c r="AR106">
        <v>21.25</v>
      </c>
      <c r="AS106">
        <v>9.375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13.063700000000001</v>
      </c>
      <c r="BC106">
        <v>0</v>
      </c>
      <c r="BD106">
        <v>5.95</v>
      </c>
      <c r="BE106">
        <v>19.0137</v>
      </c>
      <c r="BF106">
        <v>0</v>
      </c>
      <c r="BG106">
        <v>5.1999999999999998E-3</v>
      </c>
      <c r="BH106">
        <v>0</v>
      </c>
      <c r="BI106">
        <v>9.1999999999999993</v>
      </c>
      <c r="BJ106">
        <v>9.1999999999999993</v>
      </c>
      <c r="BK106">
        <v>4.0000000000000001E-3</v>
      </c>
      <c r="BL106">
        <v>0</v>
      </c>
      <c r="BM106">
        <v>1.7000000000000001E-2</v>
      </c>
      <c r="BN106">
        <v>1.7999999999999999E-2</v>
      </c>
      <c r="BO106">
        <v>1.2E-2</v>
      </c>
      <c r="BP106">
        <v>2.1000000000000001E-2</v>
      </c>
      <c r="BQ106">
        <v>2.9000000000000001E-2</v>
      </c>
      <c r="BR106">
        <v>0.23949999999999999</v>
      </c>
      <c r="BS106">
        <v>0.39550000000000002</v>
      </c>
      <c r="BT106">
        <v>0.28949999999999998</v>
      </c>
      <c r="BU106">
        <v>0.10100000000000001</v>
      </c>
      <c r="BV106">
        <v>3.85E-2</v>
      </c>
      <c r="BW106">
        <v>0.1905</v>
      </c>
      <c r="BX106">
        <v>0.1895</v>
      </c>
      <c r="BY106">
        <v>0.17699999999999999</v>
      </c>
      <c r="BZ106">
        <v>0.05</v>
      </c>
      <c r="CA106">
        <v>0.26550000000000001</v>
      </c>
      <c r="CB106">
        <v>0.14050000000000001</v>
      </c>
      <c r="CC106">
        <v>0.10199999999999999</v>
      </c>
      <c r="CD106">
        <v>2.1655000000000002</v>
      </c>
      <c r="CE106">
        <v>0.14249999999999999</v>
      </c>
      <c r="CF106">
        <v>0.30399999999999999</v>
      </c>
      <c r="CG106">
        <v>0.84850000000000003</v>
      </c>
      <c r="CH106">
        <v>8.9499999999999996E-2</v>
      </c>
      <c r="CI106">
        <v>0.39250000000000002</v>
      </c>
      <c r="CJ106">
        <v>0.2155</v>
      </c>
      <c r="CK106">
        <v>1.9924999999999999</v>
      </c>
      <c r="CL106">
        <v>0</v>
      </c>
      <c r="CM106">
        <v>0</v>
      </c>
      <c r="CN106">
        <v>0.15</v>
      </c>
      <c r="CO106">
        <v>0.1</v>
      </c>
      <c r="CP106">
        <v>0.05</v>
      </c>
      <c r="CQ106">
        <v>0.1125</v>
      </c>
      <c r="CR106">
        <v>0.13750000000000001</v>
      </c>
      <c r="CS106">
        <v>0.4375</v>
      </c>
      <c r="CT106">
        <v>0.05</v>
      </c>
      <c r="CU106">
        <v>1.1445000000000001</v>
      </c>
      <c r="CV106">
        <v>3.7499999999999999E-2</v>
      </c>
      <c r="CW106">
        <v>0.41349999999999998</v>
      </c>
      <c r="CX106">
        <v>2.5000000000000001E-2</v>
      </c>
      <c r="CY106">
        <v>0</v>
      </c>
      <c r="CZ106">
        <v>0</v>
      </c>
      <c r="DA106">
        <v>2.6579999999999999</v>
      </c>
      <c r="DB106">
        <v>6.25E-2</v>
      </c>
      <c r="DC106">
        <v>2.5000000000000001E-2</v>
      </c>
      <c r="DD106">
        <v>0.1125</v>
      </c>
      <c r="DE106">
        <v>3.7499999999999999E-2</v>
      </c>
      <c r="DF106">
        <v>1.0900000000000001</v>
      </c>
      <c r="DG106">
        <v>1.2500000000000001E-2</v>
      </c>
      <c r="DH106">
        <v>0</v>
      </c>
      <c r="DI106">
        <v>0</v>
      </c>
      <c r="DJ106">
        <v>1.341</v>
      </c>
      <c r="DK106">
        <v>0</v>
      </c>
      <c r="DL106">
        <v>0</v>
      </c>
      <c r="DM106">
        <v>0.13600000000000001</v>
      </c>
      <c r="DN106">
        <v>6.3500000000000001E-2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0.19950000000000001</v>
      </c>
      <c r="EA106">
        <v>0.25</v>
      </c>
      <c r="EB106">
        <v>0.16250000000000001</v>
      </c>
      <c r="EC106">
        <v>3.7850000000000001</v>
      </c>
      <c r="ED106">
        <v>0.2475</v>
      </c>
      <c r="EE106">
        <v>16.25</v>
      </c>
      <c r="EF106">
        <v>0.52600000000000002</v>
      </c>
      <c r="EG106">
        <v>2.3458299999999999</v>
      </c>
      <c r="EH106">
        <v>0.23785000000000001</v>
      </c>
      <c r="EI106">
        <v>188.65</v>
      </c>
      <c r="EJ106">
        <v>0</v>
      </c>
      <c r="EK106">
        <v>0</v>
      </c>
      <c r="EL106">
        <v>0</v>
      </c>
      <c r="EM106" t="s">
        <v>242</v>
      </c>
      <c r="EN106" t="s">
        <v>242</v>
      </c>
      <c r="EO106" t="s">
        <v>242</v>
      </c>
      <c r="EP106" t="s">
        <v>242</v>
      </c>
      <c r="EQ106" t="s">
        <v>242</v>
      </c>
      <c r="ER106" t="s">
        <v>242</v>
      </c>
      <c r="ES106" t="s">
        <v>241</v>
      </c>
      <c r="ET106" t="s">
        <v>242</v>
      </c>
      <c r="EU106" t="s">
        <v>242</v>
      </c>
      <c r="EV106" t="s">
        <v>242</v>
      </c>
      <c r="EW106" t="s">
        <v>242</v>
      </c>
      <c r="EX106" t="s">
        <v>242</v>
      </c>
      <c r="EY106" t="s">
        <v>242</v>
      </c>
      <c r="EZ106" t="s">
        <v>242</v>
      </c>
      <c r="FA106" t="s">
        <v>242</v>
      </c>
      <c r="FB106" t="s">
        <v>242</v>
      </c>
      <c r="FC106" t="s">
        <v>242</v>
      </c>
      <c r="FD106" t="s">
        <v>242</v>
      </c>
      <c r="FE106" t="s">
        <v>242</v>
      </c>
      <c r="FF106" t="s">
        <v>242</v>
      </c>
      <c r="FG106" t="s">
        <v>242</v>
      </c>
      <c r="FH106" t="s">
        <v>242</v>
      </c>
      <c r="FI106" t="s">
        <v>242</v>
      </c>
      <c r="FJ106" t="s">
        <v>242</v>
      </c>
      <c r="FK106" t="s">
        <v>242</v>
      </c>
      <c r="FL106" t="s">
        <v>242</v>
      </c>
      <c r="FM106" t="s">
        <v>242</v>
      </c>
      <c r="FN106" t="s">
        <v>242</v>
      </c>
      <c r="FO106" t="s">
        <v>242</v>
      </c>
      <c r="FP106" t="s">
        <v>242</v>
      </c>
      <c r="FQ106" t="s">
        <v>242</v>
      </c>
      <c r="FR106" t="s">
        <v>242</v>
      </c>
      <c r="FS106" t="s">
        <v>242</v>
      </c>
      <c r="FT106" t="s">
        <v>242</v>
      </c>
      <c r="FU106" t="s">
        <v>242</v>
      </c>
      <c r="FV106" t="s">
        <v>242</v>
      </c>
      <c r="FW106" t="s">
        <v>242</v>
      </c>
      <c r="FX106" t="s">
        <v>242</v>
      </c>
      <c r="FY106" t="s">
        <v>242</v>
      </c>
      <c r="FZ106" t="s">
        <v>242</v>
      </c>
      <c r="GA106" t="s">
        <v>242</v>
      </c>
      <c r="GB106" t="s">
        <v>242</v>
      </c>
      <c r="GC106" t="s">
        <v>242</v>
      </c>
      <c r="GD106" t="s">
        <v>242</v>
      </c>
      <c r="GE106" t="s">
        <v>242</v>
      </c>
      <c r="GF106" t="s">
        <v>242</v>
      </c>
      <c r="GG106" t="s">
        <v>233</v>
      </c>
      <c r="GI106" t="s">
        <v>242</v>
      </c>
      <c r="GJ106" t="s">
        <v>242</v>
      </c>
      <c r="GK106" t="s">
        <v>242</v>
      </c>
      <c r="GL106">
        <v>13</v>
      </c>
      <c r="GM106">
        <v>0</v>
      </c>
      <c r="GN106">
        <v>0</v>
      </c>
      <c r="GR106" t="s">
        <v>242</v>
      </c>
      <c r="GS106" t="s">
        <v>242</v>
      </c>
      <c r="GT106" t="s">
        <v>242</v>
      </c>
      <c r="GU106" t="s">
        <v>242</v>
      </c>
      <c r="GV106" t="s">
        <v>242</v>
      </c>
      <c r="GW106" t="s">
        <v>242</v>
      </c>
      <c r="GX106" t="s">
        <v>242</v>
      </c>
      <c r="GY106" t="s">
        <v>242</v>
      </c>
      <c r="GZ106" t="s">
        <v>242</v>
      </c>
      <c r="HA106" t="s">
        <v>242</v>
      </c>
      <c r="HB106" t="s">
        <v>242</v>
      </c>
      <c r="HC106" t="s">
        <v>242</v>
      </c>
      <c r="HD106" t="s">
        <v>242</v>
      </c>
      <c r="HE106" t="s">
        <v>242</v>
      </c>
      <c r="HF106" t="s">
        <v>242</v>
      </c>
    </row>
    <row r="107" spans="1:214">
      <c r="A107">
        <v>2</v>
      </c>
      <c r="B107" t="s">
        <v>236</v>
      </c>
    </row>
    <row r="108" spans="1:214">
      <c r="A108">
        <v>3</v>
      </c>
      <c r="B108" t="s">
        <v>263</v>
      </c>
      <c r="F108">
        <v>127.096</v>
      </c>
      <c r="G108">
        <v>531.76966000000004</v>
      </c>
      <c r="H108">
        <v>65.9071</v>
      </c>
      <c r="I108">
        <v>4.4088399999999996</v>
      </c>
      <c r="J108">
        <v>7.0299100000000001</v>
      </c>
      <c r="K108">
        <v>11.001609999999999</v>
      </c>
      <c r="L108">
        <v>1.0386</v>
      </c>
      <c r="M108">
        <v>0.74621999999999999</v>
      </c>
      <c r="N108">
        <v>6.5720000000000001E-2</v>
      </c>
      <c r="O108">
        <v>0</v>
      </c>
      <c r="P108">
        <v>70.510000000000005</v>
      </c>
      <c r="Q108">
        <v>65.2</v>
      </c>
      <c r="R108">
        <v>5.1200000000000002E-2</v>
      </c>
      <c r="S108">
        <v>1.1850000000000001</v>
      </c>
      <c r="T108">
        <v>0.24007999999999999</v>
      </c>
      <c r="U108">
        <v>0.22294</v>
      </c>
      <c r="V108">
        <v>16.510000000000002</v>
      </c>
      <c r="W108">
        <v>5.6300000000000003E-2</v>
      </c>
      <c r="X108">
        <v>0.24560000000000001</v>
      </c>
      <c r="Y108">
        <v>2.4337</v>
      </c>
      <c r="Z108">
        <v>2.91086</v>
      </c>
      <c r="AA108">
        <v>1.0686199999999999</v>
      </c>
      <c r="AB108">
        <v>4.24E-2</v>
      </c>
      <c r="AC108">
        <v>8.3607999999999993</v>
      </c>
      <c r="AD108">
        <v>16.263999999999999</v>
      </c>
      <c r="AE108">
        <v>0.08</v>
      </c>
      <c r="AF108">
        <v>2.7164000000000001</v>
      </c>
      <c r="AG108">
        <v>12.276</v>
      </c>
      <c r="AH108">
        <v>266.50599999999997</v>
      </c>
      <c r="AI108">
        <v>44.026000000000003</v>
      </c>
      <c r="AJ108">
        <v>9.0739999999999998</v>
      </c>
      <c r="AK108">
        <v>140.12799999999999</v>
      </c>
      <c r="AL108">
        <v>21.48</v>
      </c>
      <c r="AM108">
        <v>48.22</v>
      </c>
      <c r="AN108">
        <v>2.6237400000000002</v>
      </c>
      <c r="AO108">
        <v>0.39466000000000001</v>
      </c>
      <c r="AP108">
        <v>0.22703999999999999</v>
      </c>
      <c r="AQ108">
        <v>0.15540000000000001</v>
      </c>
      <c r="AR108">
        <v>22.72</v>
      </c>
      <c r="AS108">
        <v>11.079599999999999</v>
      </c>
      <c r="AT108">
        <v>0.22500000000000001</v>
      </c>
      <c r="AU108">
        <v>0</v>
      </c>
      <c r="AV108">
        <v>0</v>
      </c>
      <c r="AW108">
        <v>0.22500000000000001</v>
      </c>
      <c r="AX108">
        <v>0.1159</v>
      </c>
      <c r="AY108">
        <v>9.3700000000000006E-2</v>
      </c>
      <c r="AZ108">
        <v>0</v>
      </c>
      <c r="BA108">
        <v>0.20960000000000001</v>
      </c>
      <c r="BB108">
        <v>0.01</v>
      </c>
      <c r="BC108">
        <v>0</v>
      </c>
      <c r="BD108">
        <v>0.64</v>
      </c>
      <c r="BE108">
        <v>0.65</v>
      </c>
      <c r="BF108">
        <v>0</v>
      </c>
      <c r="BG108">
        <v>0</v>
      </c>
      <c r="BH108">
        <v>0</v>
      </c>
      <c r="BI108">
        <v>9.9371600000000004</v>
      </c>
      <c r="BJ108">
        <v>9.9371600000000004</v>
      </c>
      <c r="BK108">
        <v>9.7000000000000003E-3</v>
      </c>
      <c r="BL108">
        <v>0.41670000000000001</v>
      </c>
      <c r="BM108">
        <v>4.36E-2</v>
      </c>
      <c r="BN108">
        <v>0.61931999999999998</v>
      </c>
      <c r="BO108">
        <v>3.4200000000000001E-2</v>
      </c>
      <c r="BP108">
        <v>0.23912</v>
      </c>
      <c r="BQ108">
        <v>0.88438000000000005</v>
      </c>
      <c r="BR108">
        <v>0.14735999999999999</v>
      </c>
      <c r="BS108">
        <v>0.23155999999999999</v>
      </c>
      <c r="BT108">
        <v>0.25752000000000003</v>
      </c>
      <c r="BU108">
        <v>5.806E-2</v>
      </c>
      <c r="BV108">
        <v>2.3040000000000001E-2</v>
      </c>
      <c r="BW108">
        <v>0.13944000000000001</v>
      </c>
      <c r="BX108">
        <v>9.7220000000000001E-2</v>
      </c>
      <c r="BY108">
        <v>0.15434</v>
      </c>
      <c r="BZ108">
        <v>2.6120000000000001E-2</v>
      </c>
      <c r="CA108">
        <v>0.18254000000000001</v>
      </c>
      <c r="CB108">
        <v>0.24834000000000001</v>
      </c>
      <c r="CC108">
        <v>9.8180000000000003E-2</v>
      </c>
      <c r="CD108">
        <v>1.6516999999999999</v>
      </c>
      <c r="CE108">
        <v>0.28455999999999998</v>
      </c>
      <c r="CF108">
        <v>0.27986</v>
      </c>
      <c r="CG108">
        <v>0.51871999999999996</v>
      </c>
      <c r="CH108">
        <v>0.33438000000000001</v>
      </c>
      <c r="CI108">
        <v>0.33579999999999999</v>
      </c>
      <c r="CJ108">
        <v>0.16836000000000001</v>
      </c>
      <c r="CK108">
        <v>1.9256599999999999</v>
      </c>
      <c r="CL108">
        <v>43.98</v>
      </c>
      <c r="CM108">
        <v>14.625999999999999</v>
      </c>
      <c r="CN108">
        <v>0.20599999999999999</v>
      </c>
      <c r="CO108">
        <v>0.13</v>
      </c>
      <c r="CP108">
        <v>7.1999999999999995E-2</v>
      </c>
      <c r="CQ108">
        <v>0.14799999999999999</v>
      </c>
      <c r="CR108">
        <v>0.189</v>
      </c>
      <c r="CS108">
        <v>0.63800000000000001</v>
      </c>
      <c r="CT108">
        <v>7.1999999999999995E-2</v>
      </c>
      <c r="CU108">
        <v>1.8041</v>
      </c>
      <c r="CV108">
        <v>5.8999999999999997E-2</v>
      </c>
      <c r="CW108">
        <v>0.68200000000000005</v>
      </c>
      <c r="CX108">
        <v>2.8000000000000001E-2</v>
      </c>
      <c r="CY108">
        <v>0</v>
      </c>
      <c r="CZ108">
        <v>0</v>
      </c>
      <c r="DA108">
        <v>4.0211199999999998</v>
      </c>
      <c r="DB108">
        <v>9.2999999999999999E-2</v>
      </c>
      <c r="DC108">
        <v>0.04</v>
      </c>
      <c r="DD108">
        <v>0.20002</v>
      </c>
      <c r="DE108">
        <v>5.6000000000000001E-2</v>
      </c>
      <c r="DF108">
        <v>1.77704</v>
      </c>
      <c r="DG108">
        <v>1.2999999999999999E-2</v>
      </c>
      <c r="DH108">
        <v>0</v>
      </c>
      <c r="DI108">
        <v>0</v>
      </c>
      <c r="DJ108">
        <v>2.1790600000000002</v>
      </c>
      <c r="DK108">
        <v>0</v>
      </c>
      <c r="DL108">
        <v>0</v>
      </c>
      <c r="DM108">
        <v>0.16818</v>
      </c>
      <c r="DN108">
        <v>0.13930000000000001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1E-3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0.31047999999999998</v>
      </c>
      <c r="EA108">
        <v>0.33600000000000002</v>
      </c>
      <c r="EB108">
        <v>0.22</v>
      </c>
      <c r="EC108">
        <v>5.9526599999999998</v>
      </c>
      <c r="ED108">
        <v>0.38916000000000001</v>
      </c>
      <c r="EE108">
        <v>19.2</v>
      </c>
      <c r="EF108">
        <v>1.61954</v>
      </c>
      <c r="EG108">
        <v>0.91679999999999995</v>
      </c>
      <c r="EH108">
        <v>3.2199999999999999E-2</v>
      </c>
      <c r="EI108">
        <v>55.4</v>
      </c>
      <c r="EJ108">
        <v>0</v>
      </c>
      <c r="EK108">
        <v>0</v>
      </c>
      <c r="EL108">
        <v>0</v>
      </c>
      <c r="ES108" t="s">
        <v>241</v>
      </c>
      <c r="EU108" t="s">
        <v>241</v>
      </c>
      <c r="FA108" t="s">
        <v>242</v>
      </c>
      <c r="GA108" t="s">
        <v>242</v>
      </c>
      <c r="GE108" t="s">
        <v>242</v>
      </c>
      <c r="GF108" t="s">
        <v>242</v>
      </c>
      <c r="GG108" t="s">
        <v>345</v>
      </c>
      <c r="GI108" t="s">
        <v>242</v>
      </c>
      <c r="GJ108" t="s">
        <v>242</v>
      </c>
      <c r="GK108" t="s">
        <v>242</v>
      </c>
      <c r="GL108">
        <v>0</v>
      </c>
      <c r="GM108">
        <v>0</v>
      </c>
      <c r="GN108">
        <v>0</v>
      </c>
    </row>
    <row r="109" spans="1:214">
      <c r="A109">
        <v>4</v>
      </c>
      <c r="B109" t="s">
        <v>408</v>
      </c>
      <c r="D109" t="s">
        <v>241</v>
      </c>
      <c r="E109" t="s">
        <v>231</v>
      </c>
      <c r="F109">
        <v>127.096</v>
      </c>
      <c r="G109">
        <v>531.76966000000004</v>
      </c>
      <c r="H109">
        <v>65.9071</v>
      </c>
      <c r="I109">
        <v>4.4088399999999996</v>
      </c>
      <c r="J109">
        <v>7.0299100000000001</v>
      </c>
      <c r="K109">
        <v>11.001609999999999</v>
      </c>
      <c r="L109">
        <v>1.0386</v>
      </c>
      <c r="M109">
        <v>0.74621999999999999</v>
      </c>
      <c r="N109">
        <v>6.5720000000000001E-2</v>
      </c>
      <c r="O109">
        <v>0</v>
      </c>
      <c r="P109">
        <v>70.510000000000005</v>
      </c>
      <c r="Q109">
        <v>65.2</v>
      </c>
      <c r="R109">
        <v>5.1200000000000002E-2</v>
      </c>
      <c r="S109">
        <v>1.1850000000000001</v>
      </c>
      <c r="T109">
        <v>0.24007999999999999</v>
      </c>
      <c r="U109">
        <v>0.22294</v>
      </c>
      <c r="V109">
        <v>16.510000000000002</v>
      </c>
      <c r="W109">
        <v>5.6300000000000003E-2</v>
      </c>
      <c r="X109">
        <v>0.24560000000000001</v>
      </c>
      <c r="Y109">
        <v>2.4337</v>
      </c>
      <c r="Z109">
        <v>2.91086</v>
      </c>
      <c r="AA109">
        <v>1.0686199999999999</v>
      </c>
      <c r="AB109">
        <v>4.24E-2</v>
      </c>
      <c r="AC109">
        <v>8.3607999999999993</v>
      </c>
      <c r="AD109">
        <v>16.263999999999999</v>
      </c>
      <c r="AE109">
        <v>0.08</v>
      </c>
      <c r="AF109">
        <v>2.7164000000000001</v>
      </c>
      <c r="AG109">
        <v>12.276</v>
      </c>
      <c r="AH109">
        <v>266.50599999999997</v>
      </c>
      <c r="AI109">
        <v>44.026000000000003</v>
      </c>
      <c r="AJ109">
        <v>9.0739999999999998</v>
      </c>
      <c r="AK109">
        <v>140.12799999999999</v>
      </c>
      <c r="AL109">
        <v>21.48</v>
      </c>
      <c r="AM109">
        <v>48.22</v>
      </c>
      <c r="AN109">
        <v>2.6237400000000002</v>
      </c>
      <c r="AO109">
        <v>0.39466000000000001</v>
      </c>
      <c r="AP109">
        <v>0.22703999999999999</v>
      </c>
      <c r="AQ109">
        <v>0.15540000000000001</v>
      </c>
      <c r="AR109">
        <v>22.72</v>
      </c>
      <c r="AS109">
        <v>11.079599999999999</v>
      </c>
      <c r="AT109">
        <v>0.22500000000000001</v>
      </c>
      <c r="AU109">
        <v>0</v>
      </c>
      <c r="AV109">
        <v>0</v>
      </c>
      <c r="AW109">
        <v>0.22500000000000001</v>
      </c>
      <c r="AX109">
        <v>0.1159</v>
      </c>
      <c r="AY109">
        <v>9.3700000000000006E-2</v>
      </c>
      <c r="AZ109">
        <v>0</v>
      </c>
      <c r="BA109">
        <v>0.20960000000000001</v>
      </c>
      <c r="BB109">
        <v>0.01</v>
      </c>
      <c r="BC109">
        <v>0</v>
      </c>
      <c r="BD109">
        <v>0.64</v>
      </c>
      <c r="BE109">
        <v>0.65</v>
      </c>
      <c r="BF109">
        <v>0</v>
      </c>
      <c r="BG109">
        <v>0</v>
      </c>
      <c r="BH109">
        <v>0</v>
      </c>
      <c r="BI109">
        <v>9.9371600000000004</v>
      </c>
      <c r="BJ109">
        <v>9.9371600000000004</v>
      </c>
      <c r="BK109">
        <v>9.7000000000000003E-3</v>
      </c>
      <c r="BL109">
        <v>0.41670000000000001</v>
      </c>
      <c r="BM109">
        <v>4.36E-2</v>
      </c>
      <c r="BN109">
        <v>0.61931999999999998</v>
      </c>
      <c r="BO109">
        <v>3.4200000000000001E-2</v>
      </c>
      <c r="BP109">
        <v>0.23912</v>
      </c>
      <c r="BQ109">
        <v>0.88438000000000005</v>
      </c>
      <c r="BR109">
        <v>0.14735999999999999</v>
      </c>
      <c r="BS109">
        <v>0.23155999999999999</v>
      </c>
      <c r="BT109">
        <v>0.25752000000000003</v>
      </c>
      <c r="BU109">
        <v>5.806E-2</v>
      </c>
      <c r="BV109">
        <v>2.3040000000000001E-2</v>
      </c>
      <c r="BW109">
        <v>0.13944000000000001</v>
      </c>
      <c r="BX109">
        <v>9.7220000000000001E-2</v>
      </c>
      <c r="BY109">
        <v>0.15434</v>
      </c>
      <c r="BZ109">
        <v>2.6120000000000001E-2</v>
      </c>
      <c r="CA109">
        <v>0.18254000000000001</v>
      </c>
      <c r="CB109">
        <v>0.24834000000000001</v>
      </c>
      <c r="CC109">
        <v>9.8180000000000003E-2</v>
      </c>
      <c r="CD109">
        <v>1.6516999999999999</v>
      </c>
      <c r="CE109">
        <v>0.28455999999999998</v>
      </c>
      <c r="CF109">
        <v>0.27986</v>
      </c>
      <c r="CG109">
        <v>0.51871999999999996</v>
      </c>
      <c r="CH109">
        <v>0.33438000000000001</v>
      </c>
      <c r="CI109">
        <v>0.33579999999999999</v>
      </c>
      <c r="CJ109">
        <v>0.16836000000000001</v>
      </c>
      <c r="CK109">
        <v>1.9256599999999999</v>
      </c>
      <c r="CL109">
        <v>43.98</v>
      </c>
      <c r="CM109">
        <v>14.625999999999999</v>
      </c>
      <c r="CN109">
        <v>0.20599999999999999</v>
      </c>
      <c r="CO109">
        <v>0.13</v>
      </c>
      <c r="CP109">
        <v>7.1999999999999995E-2</v>
      </c>
      <c r="CQ109">
        <v>0.14799999999999999</v>
      </c>
      <c r="CR109">
        <v>0.189</v>
      </c>
      <c r="CS109">
        <v>0.63800000000000001</v>
      </c>
      <c r="CT109">
        <v>7.1999999999999995E-2</v>
      </c>
      <c r="CU109">
        <v>1.8041</v>
      </c>
      <c r="CV109">
        <v>5.8999999999999997E-2</v>
      </c>
      <c r="CW109">
        <v>0.68200000000000005</v>
      </c>
      <c r="CX109">
        <v>2.8000000000000001E-2</v>
      </c>
      <c r="CY109">
        <v>0</v>
      </c>
      <c r="CZ109">
        <v>0</v>
      </c>
      <c r="DA109">
        <v>4.0211199999999998</v>
      </c>
      <c r="DB109">
        <v>9.2999999999999999E-2</v>
      </c>
      <c r="DC109">
        <v>0.04</v>
      </c>
      <c r="DD109">
        <v>0.20002</v>
      </c>
      <c r="DE109">
        <v>5.6000000000000001E-2</v>
      </c>
      <c r="DF109">
        <v>1.77704</v>
      </c>
      <c r="DG109">
        <v>1.2999999999999999E-2</v>
      </c>
      <c r="DH109">
        <v>0</v>
      </c>
      <c r="DI109">
        <v>0</v>
      </c>
      <c r="DJ109">
        <v>2.1790600000000002</v>
      </c>
      <c r="DK109">
        <v>0</v>
      </c>
      <c r="DL109">
        <v>0</v>
      </c>
      <c r="DM109">
        <v>0.16818</v>
      </c>
      <c r="DN109">
        <v>0.13930000000000001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1E-3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0.31047999999999998</v>
      </c>
      <c r="EA109">
        <v>0.33600000000000002</v>
      </c>
      <c r="EB109">
        <v>0.22</v>
      </c>
      <c r="EC109">
        <v>5.9526599999999998</v>
      </c>
      <c r="ED109">
        <v>0.38916000000000001</v>
      </c>
      <c r="EE109">
        <v>19.2</v>
      </c>
      <c r="EF109">
        <v>1.61954</v>
      </c>
      <c r="EG109">
        <v>0.91679999999999995</v>
      </c>
      <c r="EH109">
        <v>3.2199999999999999E-2</v>
      </c>
      <c r="EI109">
        <v>55.4</v>
      </c>
      <c r="EJ109">
        <v>0</v>
      </c>
      <c r="EK109">
        <v>0</v>
      </c>
      <c r="EL109">
        <v>0</v>
      </c>
      <c r="EM109" t="s">
        <v>242</v>
      </c>
      <c r="EN109" t="s">
        <v>242</v>
      </c>
      <c r="EO109" t="s">
        <v>242</v>
      </c>
      <c r="EP109" t="s">
        <v>242</v>
      </c>
      <c r="EQ109" t="s">
        <v>242</v>
      </c>
      <c r="ER109" t="s">
        <v>242</v>
      </c>
      <c r="ES109" t="s">
        <v>241</v>
      </c>
      <c r="ET109" t="s">
        <v>242</v>
      </c>
      <c r="EU109" t="s">
        <v>241</v>
      </c>
      <c r="EV109" t="s">
        <v>242</v>
      </c>
      <c r="EW109" t="s">
        <v>242</v>
      </c>
      <c r="EX109" t="s">
        <v>242</v>
      </c>
      <c r="EY109" t="s">
        <v>242</v>
      </c>
      <c r="EZ109" t="s">
        <v>242</v>
      </c>
      <c r="FA109" t="s">
        <v>242</v>
      </c>
      <c r="FB109" t="s">
        <v>242</v>
      </c>
      <c r="FC109" t="s">
        <v>242</v>
      </c>
      <c r="FD109" t="s">
        <v>242</v>
      </c>
      <c r="FE109" t="s">
        <v>242</v>
      </c>
      <c r="FF109" t="s">
        <v>242</v>
      </c>
      <c r="FG109" t="s">
        <v>242</v>
      </c>
      <c r="FH109" t="s">
        <v>242</v>
      </c>
      <c r="FI109" t="s">
        <v>242</v>
      </c>
      <c r="FJ109" t="s">
        <v>242</v>
      </c>
      <c r="FK109" t="s">
        <v>242</v>
      </c>
      <c r="FL109" t="s">
        <v>242</v>
      </c>
      <c r="FM109" t="s">
        <v>242</v>
      </c>
      <c r="FN109" t="s">
        <v>242</v>
      </c>
      <c r="FO109" t="s">
        <v>242</v>
      </c>
      <c r="FP109" t="s">
        <v>242</v>
      </c>
      <c r="FQ109" t="s">
        <v>242</v>
      </c>
      <c r="FR109" t="s">
        <v>242</v>
      </c>
      <c r="FS109" t="s">
        <v>242</v>
      </c>
      <c r="FT109" t="s">
        <v>242</v>
      </c>
      <c r="FU109" t="s">
        <v>242</v>
      </c>
      <c r="FV109" t="s">
        <v>242</v>
      </c>
      <c r="FW109" t="s">
        <v>242</v>
      </c>
      <c r="FX109" t="s">
        <v>242</v>
      </c>
      <c r="FY109" t="s">
        <v>242</v>
      </c>
      <c r="FZ109" t="s">
        <v>242</v>
      </c>
      <c r="GA109" t="s">
        <v>242</v>
      </c>
      <c r="GB109" t="s">
        <v>242</v>
      </c>
      <c r="GC109" t="s">
        <v>242</v>
      </c>
      <c r="GD109" t="s">
        <v>242</v>
      </c>
      <c r="GE109" t="s">
        <v>242</v>
      </c>
      <c r="GF109" t="s">
        <v>242</v>
      </c>
      <c r="GG109" t="s">
        <v>345</v>
      </c>
      <c r="GI109" t="s">
        <v>242</v>
      </c>
      <c r="GJ109" t="s">
        <v>242</v>
      </c>
      <c r="GK109" t="s">
        <v>242</v>
      </c>
      <c r="GL109">
        <v>0</v>
      </c>
      <c r="GM109">
        <v>0</v>
      </c>
      <c r="GN109">
        <v>0</v>
      </c>
      <c r="GR109" t="s">
        <v>242</v>
      </c>
      <c r="GS109" t="s">
        <v>242</v>
      </c>
      <c r="GT109" t="s">
        <v>242</v>
      </c>
      <c r="GU109" t="s">
        <v>242</v>
      </c>
      <c r="GV109" t="s">
        <v>242</v>
      </c>
      <c r="GW109" t="s">
        <v>242</v>
      </c>
      <c r="GX109" t="s">
        <v>242</v>
      </c>
      <c r="GY109" t="s">
        <v>242</v>
      </c>
      <c r="GZ109" t="s">
        <v>242</v>
      </c>
      <c r="HA109" t="s">
        <v>242</v>
      </c>
      <c r="HB109" t="s">
        <v>242</v>
      </c>
      <c r="HC109" t="s">
        <v>242</v>
      </c>
      <c r="HD109" t="s">
        <v>242</v>
      </c>
      <c r="HE109" t="s">
        <v>242</v>
      </c>
      <c r="HF109" t="s">
        <v>242</v>
      </c>
    </row>
    <row r="110" spans="1:214">
      <c r="A110">
        <v>3</v>
      </c>
      <c r="B110" t="s">
        <v>236</v>
      </c>
      <c r="F110">
        <v>518.84090000000003</v>
      </c>
      <c r="G110">
        <v>2170.8303299999998</v>
      </c>
      <c r="H110">
        <v>116.77245000000001</v>
      </c>
      <c r="I110">
        <v>21.859210000000001</v>
      </c>
      <c r="J110">
        <v>36.268039999999999</v>
      </c>
      <c r="K110">
        <v>24.21116</v>
      </c>
      <c r="L110">
        <v>3.11659</v>
      </c>
      <c r="M110">
        <v>4.5327299999999999</v>
      </c>
      <c r="N110">
        <v>1.0421400000000001</v>
      </c>
      <c r="O110">
        <v>0</v>
      </c>
      <c r="P110">
        <v>114.80455000000001</v>
      </c>
      <c r="Q110">
        <v>49.454549999999998</v>
      </c>
      <c r="R110">
        <v>0.31803999999999999</v>
      </c>
      <c r="S110">
        <v>0.10545</v>
      </c>
      <c r="T110">
        <v>2.2250399999999999</v>
      </c>
      <c r="U110">
        <v>1.8158700000000001</v>
      </c>
      <c r="V110">
        <v>68.790909999999997</v>
      </c>
      <c r="W110">
        <v>0.52395000000000003</v>
      </c>
      <c r="X110">
        <v>0.23873</v>
      </c>
      <c r="Y110">
        <v>2.4186299999999998</v>
      </c>
      <c r="Z110">
        <v>6.49132</v>
      </c>
      <c r="AA110">
        <v>0.58935999999999999</v>
      </c>
      <c r="AB110">
        <v>0.36728</v>
      </c>
      <c r="AC110">
        <v>3.2318199999999999</v>
      </c>
      <c r="AD110">
        <v>21.731809999999999</v>
      </c>
      <c r="AE110">
        <v>1.34545</v>
      </c>
      <c r="AF110">
        <v>32.314680000000003</v>
      </c>
      <c r="AG110">
        <v>1150.25908</v>
      </c>
      <c r="AH110">
        <v>371.60453999999999</v>
      </c>
      <c r="AI110">
        <v>169.03181000000001</v>
      </c>
      <c r="AJ110">
        <v>50.49091</v>
      </c>
      <c r="AK110">
        <v>293.34546</v>
      </c>
      <c r="AL110">
        <v>201.42273</v>
      </c>
      <c r="AM110">
        <v>1640.4409000000001</v>
      </c>
      <c r="AN110">
        <v>1.69773</v>
      </c>
      <c r="AO110">
        <v>2.6831800000000001</v>
      </c>
      <c r="AP110">
        <v>0.19872000000000001</v>
      </c>
      <c r="AQ110">
        <v>0.77185999999999999</v>
      </c>
      <c r="AR110">
        <v>111.73636</v>
      </c>
      <c r="AS110">
        <v>10.93</v>
      </c>
      <c r="AT110">
        <v>0</v>
      </c>
      <c r="AU110">
        <v>0</v>
      </c>
      <c r="AV110">
        <v>0</v>
      </c>
      <c r="AW110">
        <v>0</v>
      </c>
      <c r="AX110">
        <v>0.71113999999999999</v>
      </c>
      <c r="AY110">
        <v>0.55276999999999998</v>
      </c>
      <c r="AZ110">
        <v>0</v>
      </c>
      <c r="BA110">
        <v>1.2639100000000001</v>
      </c>
      <c r="BB110">
        <v>0.41464000000000001</v>
      </c>
      <c r="BC110">
        <v>0.95</v>
      </c>
      <c r="BD110">
        <v>0</v>
      </c>
      <c r="BE110">
        <v>1.3646400000000001</v>
      </c>
      <c r="BF110">
        <v>0.128</v>
      </c>
      <c r="BG110">
        <v>0.04</v>
      </c>
      <c r="BH110">
        <v>0</v>
      </c>
      <c r="BI110">
        <v>21.18591</v>
      </c>
      <c r="BJ110">
        <v>21.18591</v>
      </c>
      <c r="BK110">
        <v>0.87582000000000004</v>
      </c>
      <c r="BL110">
        <v>1.18041</v>
      </c>
      <c r="BM110">
        <v>0.28582000000000002</v>
      </c>
      <c r="BN110">
        <v>0.58818000000000004</v>
      </c>
      <c r="BO110">
        <v>0.1515</v>
      </c>
      <c r="BP110">
        <v>1.29705</v>
      </c>
      <c r="BQ110">
        <v>1.78982</v>
      </c>
      <c r="BR110">
        <v>1.0088200000000001</v>
      </c>
      <c r="BS110">
        <v>1.6582300000000001</v>
      </c>
      <c r="BT110">
        <v>1.6738599999999999</v>
      </c>
      <c r="BU110">
        <v>0.50122999999999995</v>
      </c>
      <c r="BV110">
        <v>0.23744999999999999</v>
      </c>
      <c r="BW110">
        <v>0.93095000000000006</v>
      </c>
      <c r="BX110">
        <v>0.80800000000000005</v>
      </c>
      <c r="BY110">
        <v>0.89746000000000004</v>
      </c>
      <c r="BZ110">
        <v>0.24314</v>
      </c>
      <c r="CA110">
        <v>1.1638200000000001</v>
      </c>
      <c r="CB110">
        <v>1.14714</v>
      </c>
      <c r="CC110">
        <v>0.68145</v>
      </c>
      <c r="CD110">
        <v>10.960039999999999</v>
      </c>
      <c r="CE110">
        <v>1.0404899999999999</v>
      </c>
      <c r="CF110">
        <v>1.7931299999999999</v>
      </c>
      <c r="CG110">
        <v>4.0385400000000002</v>
      </c>
      <c r="CH110">
        <v>0.92945999999999995</v>
      </c>
      <c r="CI110">
        <v>1.4450400000000001</v>
      </c>
      <c r="CJ110">
        <v>0.98185999999999996</v>
      </c>
      <c r="CK110">
        <v>10.23</v>
      </c>
      <c r="CL110">
        <v>110.66818000000001</v>
      </c>
      <c r="CM110">
        <v>36.5</v>
      </c>
      <c r="CN110">
        <v>0.17635999999999999</v>
      </c>
      <c r="CO110">
        <v>0.10727</v>
      </c>
      <c r="CP110">
        <v>6.182E-2</v>
      </c>
      <c r="CQ110">
        <v>0.12726999999999999</v>
      </c>
      <c r="CR110">
        <v>0.19908999999999999</v>
      </c>
      <c r="CS110">
        <v>0.87614000000000003</v>
      </c>
      <c r="CT110">
        <v>5.8180000000000003E-2</v>
      </c>
      <c r="CU110">
        <v>7.2529500000000002</v>
      </c>
      <c r="CV110">
        <v>5.8189999999999999E-2</v>
      </c>
      <c r="CW110">
        <v>3.8970500000000001</v>
      </c>
      <c r="CX110">
        <v>6.6820000000000004E-2</v>
      </c>
      <c r="CY110">
        <v>2.1360000000000001E-2</v>
      </c>
      <c r="CZ110">
        <v>2.1360000000000001E-2</v>
      </c>
      <c r="DA110">
        <v>12.92919</v>
      </c>
      <c r="DB110">
        <v>6.7269999999999996E-2</v>
      </c>
      <c r="DC110">
        <v>3.4549999999999997E-2</v>
      </c>
      <c r="DD110">
        <v>0.94045000000000001</v>
      </c>
      <c r="DE110">
        <v>4.9090000000000002E-2</v>
      </c>
      <c r="DF110">
        <v>14.95027</v>
      </c>
      <c r="DG110">
        <v>0.27363999999999999</v>
      </c>
      <c r="DH110">
        <v>8.6400000000000001E-3</v>
      </c>
      <c r="DI110">
        <v>4.3180000000000003E-2</v>
      </c>
      <c r="DJ110">
        <v>16.36664</v>
      </c>
      <c r="DK110">
        <v>0</v>
      </c>
      <c r="DL110">
        <v>0</v>
      </c>
      <c r="DM110">
        <v>4.0538699999999999</v>
      </c>
      <c r="DN110">
        <v>0.72804999999999997</v>
      </c>
      <c r="DO110">
        <v>0</v>
      </c>
      <c r="DP110">
        <v>0</v>
      </c>
      <c r="DQ110">
        <v>2.7269999999999999E-2</v>
      </c>
      <c r="DR110">
        <v>0.02</v>
      </c>
      <c r="DS110">
        <v>0.01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4.8386300000000002</v>
      </c>
      <c r="EA110">
        <v>0.28364</v>
      </c>
      <c r="EB110">
        <v>0.18909000000000001</v>
      </c>
      <c r="EC110">
        <v>33.66628</v>
      </c>
      <c r="ED110">
        <v>1.9147700000000001</v>
      </c>
      <c r="EE110">
        <v>62.727269999999997</v>
      </c>
      <c r="EF110">
        <v>2.7087699999999999</v>
      </c>
      <c r="EG110">
        <v>2.0175999999999998</v>
      </c>
      <c r="EH110">
        <v>2.6579899999999999</v>
      </c>
      <c r="EI110">
        <v>175.5909</v>
      </c>
      <c r="EJ110">
        <v>0</v>
      </c>
      <c r="EK110">
        <v>0</v>
      </c>
      <c r="EL110">
        <v>0</v>
      </c>
      <c r="EM110" t="s">
        <v>241</v>
      </c>
      <c r="ES110" t="s">
        <v>241</v>
      </c>
      <c r="EV110" t="s">
        <v>241</v>
      </c>
      <c r="FA110" t="s">
        <v>242</v>
      </c>
      <c r="FF110" t="s">
        <v>241</v>
      </c>
      <c r="FG110" t="s">
        <v>241</v>
      </c>
      <c r="FN110" t="s">
        <v>241</v>
      </c>
      <c r="GA110" t="s">
        <v>242</v>
      </c>
      <c r="GE110" t="s">
        <v>242</v>
      </c>
      <c r="GF110" t="s">
        <v>242</v>
      </c>
      <c r="GG110" t="s">
        <v>422</v>
      </c>
      <c r="GH110" t="s">
        <v>423</v>
      </c>
      <c r="GI110" t="s">
        <v>242</v>
      </c>
      <c r="GJ110" t="s">
        <v>242</v>
      </c>
      <c r="GK110" t="s">
        <v>242</v>
      </c>
      <c r="GL110">
        <v>0</v>
      </c>
      <c r="GM110">
        <v>0</v>
      </c>
      <c r="GN110">
        <v>0</v>
      </c>
    </row>
    <row r="111" spans="1:214">
      <c r="A111">
        <v>4</v>
      </c>
      <c r="B111" t="s">
        <v>424</v>
      </c>
      <c r="D111" t="s">
        <v>241</v>
      </c>
      <c r="E111" t="s">
        <v>231</v>
      </c>
      <c r="F111">
        <v>408.84089999999998</v>
      </c>
      <c r="G111">
        <v>1710.59033</v>
      </c>
      <c r="H111">
        <v>96.402450000000002</v>
      </c>
      <c r="I111">
        <v>19.009209999999999</v>
      </c>
      <c r="J111">
        <v>35.833039999999997</v>
      </c>
      <c r="K111">
        <v>1.2161599999999999</v>
      </c>
      <c r="L111">
        <v>0.66159000000000001</v>
      </c>
      <c r="M111">
        <v>3.7127300000000001</v>
      </c>
      <c r="N111">
        <v>1.0071399999999999</v>
      </c>
      <c r="O111">
        <v>0</v>
      </c>
      <c r="P111">
        <v>114.80455000000001</v>
      </c>
      <c r="Q111">
        <v>49.454549999999998</v>
      </c>
      <c r="R111">
        <v>0.31803999999999999</v>
      </c>
      <c r="S111">
        <v>0.10545</v>
      </c>
      <c r="T111">
        <v>1.8600399999999999</v>
      </c>
      <c r="U111">
        <v>1.5558700000000001</v>
      </c>
      <c r="V111">
        <v>54.290909999999997</v>
      </c>
      <c r="W111">
        <v>0.45395000000000002</v>
      </c>
      <c r="X111">
        <v>0.20372999999999999</v>
      </c>
      <c r="Y111">
        <v>2.0736300000000001</v>
      </c>
      <c r="Z111">
        <v>5.6663199999999998</v>
      </c>
      <c r="AA111">
        <v>0.41436000000000001</v>
      </c>
      <c r="AB111">
        <v>0.30728</v>
      </c>
      <c r="AC111">
        <v>1.7318199999999999</v>
      </c>
      <c r="AD111">
        <v>10.231809999999999</v>
      </c>
      <c r="AE111">
        <v>1.34545</v>
      </c>
      <c r="AF111">
        <v>32.314680000000003</v>
      </c>
      <c r="AG111">
        <v>938.75908000000004</v>
      </c>
      <c r="AH111">
        <v>295.10453999999999</v>
      </c>
      <c r="AI111">
        <v>158.53181000000001</v>
      </c>
      <c r="AJ111">
        <v>30.49091</v>
      </c>
      <c r="AK111">
        <v>236.34546</v>
      </c>
      <c r="AL111">
        <v>163.42273</v>
      </c>
      <c r="AM111">
        <v>1302.4409000000001</v>
      </c>
      <c r="AN111">
        <v>0.96272999999999997</v>
      </c>
      <c r="AO111">
        <v>2.0931799999999998</v>
      </c>
      <c r="AP111">
        <v>9.8720000000000002E-2</v>
      </c>
      <c r="AQ111">
        <v>0.13186</v>
      </c>
      <c r="AR111">
        <v>69.236360000000005</v>
      </c>
      <c r="AS111">
        <v>9.2799999999999994</v>
      </c>
      <c r="AT111">
        <v>0</v>
      </c>
      <c r="AU111">
        <v>0</v>
      </c>
      <c r="AV111">
        <v>0</v>
      </c>
      <c r="AW111">
        <v>0</v>
      </c>
      <c r="AX111">
        <v>0.46614</v>
      </c>
      <c r="AY111">
        <v>0.38777</v>
      </c>
      <c r="AZ111">
        <v>0</v>
      </c>
      <c r="BA111">
        <v>0.85390999999999995</v>
      </c>
      <c r="BB111">
        <v>0.12964000000000001</v>
      </c>
      <c r="BC111">
        <v>0</v>
      </c>
      <c r="BD111">
        <v>0</v>
      </c>
      <c r="BE111">
        <v>0.12964000000000001</v>
      </c>
      <c r="BF111">
        <v>8.7999999999999995E-2</v>
      </c>
      <c r="BG111">
        <v>0</v>
      </c>
      <c r="BH111">
        <v>0</v>
      </c>
      <c r="BI111">
        <v>2.5909999999999999E-2</v>
      </c>
      <c r="BJ111">
        <v>2.5909999999999999E-2</v>
      </c>
      <c r="BK111">
        <v>6.0819999999999999E-2</v>
      </c>
      <c r="BL111">
        <v>0.13541</v>
      </c>
      <c r="BM111">
        <v>0.22581999999999999</v>
      </c>
      <c r="BN111">
        <v>0.21318000000000001</v>
      </c>
      <c r="BO111">
        <v>8.6499999999999994E-2</v>
      </c>
      <c r="BP111">
        <v>0.18204999999999999</v>
      </c>
      <c r="BQ111">
        <v>0.53981999999999997</v>
      </c>
      <c r="BR111">
        <v>0.89881999999999995</v>
      </c>
      <c r="BS111">
        <v>1.46323</v>
      </c>
      <c r="BT111">
        <v>1.58386</v>
      </c>
      <c r="BU111">
        <v>0.46122999999999997</v>
      </c>
      <c r="BV111">
        <v>0.18245</v>
      </c>
      <c r="BW111">
        <v>0.79595000000000005</v>
      </c>
      <c r="BX111">
        <v>0.73799999999999999</v>
      </c>
      <c r="BY111">
        <v>0.80245999999999995</v>
      </c>
      <c r="BZ111">
        <v>0.21314</v>
      </c>
      <c r="CA111">
        <v>1.0288200000000001</v>
      </c>
      <c r="CB111">
        <v>1.0271399999999999</v>
      </c>
      <c r="CC111">
        <v>0.62144999999999995</v>
      </c>
      <c r="CD111">
        <v>9.8300400000000003</v>
      </c>
      <c r="CE111">
        <v>0.92549000000000003</v>
      </c>
      <c r="CF111">
        <v>1.61313</v>
      </c>
      <c r="CG111">
        <v>3.2235399999999998</v>
      </c>
      <c r="CH111">
        <v>0.80445999999999995</v>
      </c>
      <c r="CI111">
        <v>1.1400399999999999</v>
      </c>
      <c r="CJ111">
        <v>0.84186000000000005</v>
      </c>
      <c r="CK111">
        <v>8.5500000000000007</v>
      </c>
      <c r="CL111">
        <v>89.668180000000007</v>
      </c>
      <c r="CM111">
        <v>29.5</v>
      </c>
      <c r="CN111">
        <v>0.17635999999999999</v>
      </c>
      <c r="CO111">
        <v>0.10727</v>
      </c>
      <c r="CP111">
        <v>6.182E-2</v>
      </c>
      <c r="CQ111">
        <v>0.12726999999999999</v>
      </c>
      <c r="CR111">
        <v>0.19908999999999999</v>
      </c>
      <c r="CS111">
        <v>0.87614000000000003</v>
      </c>
      <c r="CT111">
        <v>5.8180000000000003E-2</v>
      </c>
      <c r="CU111">
        <v>7.2029500000000004</v>
      </c>
      <c r="CV111">
        <v>5.8189999999999999E-2</v>
      </c>
      <c r="CW111">
        <v>3.8970500000000001</v>
      </c>
      <c r="CX111">
        <v>6.6820000000000004E-2</v>
      </c>
      <c r="CY111">
        <v>2.1360000000000001E-2</v>
      </c>
      <c r="CZ111">
        <v>2.1360000000000001E-2</v>
      </c>
      <c r="DA111">
        <v>12.87419</v>
      </c>
      <c r="DB111">
        <v>6.7269999999999996E-2</v>
      </c>
      <c r="DC111">
        <v>3.4549999999999997E-2</v>
      </c>
      <c r="DD111">
        <v>0.94045000000000001</v>
      </c>
      <c r="DE111">
        <v>4.9090000000000002E-2</v>
      </c>
      <c r="DF111">
        <v>14.90527</v>
      </c>
      <c r="DG111">
        <v>0.27363999999999999</v>
      </c>
      <c r="DH111">
        <v>8.6400000000000001E-3</v>
      </c>
      <c r="DI111">
        <v>4.3180000000000003E-2</v>
      </c>
      <c r="DJ111">
        <v>16.321639999999999</v>
      </c>
      <c r="DK111">
        <v>0</v>
      </c>
      <c r="DL111">
        <v>0</v>
      </c>
      <c r="DM111">
        <v>3.8838699999999999</v>
      </c>
      <c r="DN111">
        <v>0.70804999999999996</v>
      </c>
      <c r="DO111">
        <v>0</v>
      </c>
      <c r="DP111">
        <v>0</v>
      </c>
      <c r="DQ111">
        <v>2.7269999999999999E-2</v>
      </c>
      <c r="DR111">
        <v>0.02</v>
      </c>
      <c r="DS111">
        <v>0.01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4.6486299999999998</v>
      </c>
      <c r="EA111">
        <v>0.28364</v>
      </c>
      <c r="EB111">
        <v>0.18909000000000001</v>
      </c>
      <c r="EC111">
        <v>33.371279999999999</v>
      </c>
      <c r="ED111">
        <v>1.80477</v>
      </c>
      <c r="EE111">
        <v>62.727269999999997</v>
      </c>
      <c r="EF111">
        <v>1.0137700000000001</v>
      </c>
      <c r="EG111">
        <v>0.10135</v>
      </c>
      <c r="EH111">
        <v>2.1179899999999998</v>
      </c>
      <c r="EI111">
        <v>153.0909</v>
      </c>
      <c r="EJ111">
        <v>0</v>
      </c>
      <c r="EK111">
        <v>0</v>
      </c>
      <c r="EL111">
        <v>0</v>
      </c>
      <c r="EM111" t="s">
        <v>242</v>
      </c>
      <c r="EN111" t="s">
        <v>242</v>
      </c>
      <c r="EO111" t="s">
        <v>242</v>
      </c>
      <c r="EP111" t="s">
        <v>242</v>
      </c>
      <c r="EQ111" t="s">
        <v>242</v>
      </c>
      <c r="ER111" t="s">
        <v>242</v>
      </c>
      <c r="ES111" t="s">
        <v>241</v>
      </c>
      <c r="ET111" t="s">
        <v>242</v>
      </c>
      <c r="EU111" t="s">
        <v>242</v>
      </c>
      <c r="EV111" t="s">
        <v>241</v>
      </c>
      <c r="EW111" t="s">
        <v>242</v>
      </c>
      <c r="EX111" t="s">
        <v>242</v>
      </c>
      <c r="EY111" t="s">
        <v>242</v>
      </c>
      <c r="EZ111" t="s">
        <v>242</v>
      </c>
      <c r="FA111" t="s">
        <v>242</v>
      </c>
      <c r="FB111" t="s">
        <v>242</v>
      </c>
      <c r="FC111" t="s">
        <v>242</v>
      </c>
      <c r="FD111" t="s">
        <v>242</v>
      </c>
      <c r="FE111" t="s">
        <v>242</v>
      </c>
      <c r="FF111" t="s">
        <v>241</v>
      </c>
      <c r="FG111" t="s">
        <v>241</v>
      </c>
      <c r="FH111" t="s">
        <v>242</v>
      </c>
      <c r="FI111" t="s">
        <v>242</v>
      </c>
      <c r="FJ111" t="s">
        <v>242</v>
      </c>
      <c r="FK111" t="s">
        <v>242</v>
      </c>
      <c r="FL111" t="s">
        <v>242</v>
      </c>
      <c r="FM111" t="s">
        <v>242</v>
      </c>
      <c r="FN111" t="s">
        <v>241</v>
      </c>
      <c r="FO111" t="s">
        <v>242</v>
      </c>
      <c r="FP111" t="s">
        <v>242</v>
      </c>
      <c r="FQ111" t="s">
        <v>242</v>
      </c>
      <c r="FR111" t="s">
        <v>242</v>
      </c>
      <c r="FS111" t="s">
        <v>242</v>
      </c>
      <c r="FT111" t="s">
        <v>242</v>
      </c>
      <c r="FU111" t="s">
        <v>242</v>
      </c>
      <c r="FV111" t="s">
        <v>242</v>
      </c>
      <c r="FW111" t="s">
        <v>242</v>
      </c>
      <c r="FX111" t="s">
        <v>242</v>
      </c>
      <c r="FY111" t="s">
        <v>242</v>
      </c>
      <c r="FZ111" t="s">
        <v>242</v>
      </c>
      <c r="GA111" t="s">
        <v>242</v>
      </c>
      <c r="GB111" t="s">
        <v>242</v>
      </c>
      <c r="GC111" t="s">
        <v>242</v>
      </c>
      <c r="GD111" t="s">
        <v>242</v>
      </c>
      <c r="GE111" t="s">
        <v>242</v>
      </c>
      <c r="GF111" t="s">
        <v>242</v>
      </c>
      <c r="GG111" t="s">
        <v>409</v>
      </c>
      <c r="GH111" t="s">
        <v>423</v>
      </c>
      <c r="GI111" t="s">
        <v>242</v>
      </c>
      <c r="GJ111" t="s">
        <v>242</v>
      </c>
      <c r="GK111" t="s">
        <v>242</v>
      </c>
      <c r="GL111">
        <v>0</v>
      </c>
      <c r="GM111">
        <v>0</v>
      </c>
      <c r="GN111">
        <v>0</v>
      </c>
      <c r="GR111" t="s">
        <v>242</v>
      </c>
      <c r="GS111" t="s">
        <v>242</v>
      </c>
      <c r="GT111" t="s">
        <v>242</v>
      </c>
      <c r="GU111" t="s">
        <v>242</v>
      </c>
      <c r="GV111" t="s">
        <v>242</v>
      </c>
      <c r="GW111" t="s">
        <v>242</v>
      </c>
      <c r="GX111" t="s">
        <v>242</v>
      </c>
      <c r="GY111" t="s">
        <v>242</v>
      </c>
      <c r="GZ111" t="s">
        <v>242</v>
      </c>
      <c r="HA111" t="s">
        <v>242</v>
      </c>
      <c r="HB111" t="s">
        <v>242</v>
      </c>
      <c r="HC111" t="s">
        <v>242</v>
      </c>
      <c r="HD111" t="s">
        <v>242</v>
      </c>
      <c r="HE111" t="s">
        <v>242</v>
      </c>
      <c r="HF111" t="s">
        <v>242</v>
      </c>
    </row>
    <row r="112" spans="1:214">
      <c r="A112">
        <v>4</v>
      </c>
      <c r="B112" t="s">
        <v>337</v>
      </c>
      <c r="D112" t="s">
        <v>241</v>
      </c>
      <c r="E112" t="s">
        <v>231</v>
      </c>
      <c r="F112">
        <v>110</v>
      </c>
      <c r="G112">
        <v>460.24</v>
      </c>
      <c r="H112">
        <v>20.37</v>
      </c>
      <c r="I112">
        <v>2.85</v>
      </c>
      <c r="J112">
        <v>0.435</v>
      </c>
      <c r="K112">
        <v>22.995000000000001</v>
      </c>
      <c r="L112">
        <v>2.4550000000000001</v>
      </c>
      <c r="M112">
        <v>0.82</v>
      </c>
      <c r="N112">
        <v>3.5000000000000003E-2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0.36499999999999999</v>
      </c>
      <c r="U112">
        <v>0.26</v>
      </c>
      <c r="V112">
        <v>14.5</v>
      </c>
      <c r="W112">
        <v>7.0000000000000007E-2</v>
      </c>
      <c r="X112">
        <v>3.5000000000000003E-2</v>
      </c>
      <c r="Y112">
        <v>0.34499999999999997</v>
      </c>
      <c r="Z112">
        <v>0.82499999999999996</v>
      </c>
      <c r="AA112">
        <v>0.17499999999999999</v>
      </c>
      <c r="AB112">
        <v>0.06</v>
      </c>
      <c r="AC112">
        <v>1.5</v>
      </c>
      <c r="AD112">
        <v>11.5</v>
      </c>
      <c r="AE112">
        <v>0</v>
      </c>
      <c r="AF112">
        <v>0</v>
      </c>
      <c r="AG112">
        <v>211.5</v>
      </c>
      <c r="AH112">
        <v>76.5</v>
      </c>
      <c r="AI112">
        <v>10.5</v>
      </c>
      <c r="AJ112">
        <v>20</v>
      </c>
      <c r="AK112">
        <v>57</v>
      </c>
      <c r="AL112">
        <v>38</v>
      </c>
      <c r="AM112">
        <v>338</v>
      </c>
      <c r="AN112">
        <v>0.73499999999999999</v>
      </c>
      <c r="AO112">
        <v>0.59</v>
      </c>
      <c r="AP112">
        <v>0.1</v>
      </c>
      <c r="AQ112">
        <v>0.64</v>
      </c>
      <c r="AR112">
        <v>42.5</v>
      </c>
      <c r="AS112">
        <v>1.65</v>
      </c>
      <c r="AT112">
        <v>0</v>
      </c>
      <c r="AU112">
        <v>0</v>
      </c>
      <c r="AV112">
        <v>0</v>
      </c>
      <c r="AW112">
        <v>0</v>
      </c>
      <c r="AX112">
        <v>0.245</v>
      </c>
      <c r="AY112">
        <v>0.16500000000000001</v>
      </c>
      <c r="AZ112">
        <v>0</v>
      </c>
      <c r="BA112">
        <v>0.41</v>
      </c>
      <c r="BB112">
        <v>0.28499999999999998</v>
      </c>
      <c r="BC112">
        <v>0.95</v>
      </c>
      <c r="BD112">
        <v>0</v>
      </c>
      <c r="BE112">
        <v>1.2350000000000001</v>
      </c>
      <c r="BF112">
        <v>0.04</v>
      </c>
      <c r="BG112">
        <v>0.04</v>
      </c>
      <c r="BH112">
        <v>0</v>
      </c>
      <c r="BI112">
        <v>21.16</v>
      </c>
      <c r="BJ112">
        <v>21.16</v>
      </c>
      <c r="BK112">
        <v>0.81499999999999995</v>
      </c>
      <c r="BL112">
        <v>1.0449999999999999</v>
      </c>
      <c r="BM112">
        <v>0.06</v>
      </c>
      <c r="BN112">
        <v>0.375</v>
      </c>
      <c r="BO112">
        <v>6.5000000000000002E-2</v>
      </c>
      <c r="BP112">
        <v>1.115</v>
      </c>
      <c r="BQ112">
        <v>1.25</v>
      </c>
      <c r="BR112">
        <v>0.11</v>
      </c>
      <c r="BS112">
        <v>0.19500000000000001</v>
      </c>
      <c r="BT112">
        <v>0.09</v>
      </c>
      <c r="BU112">
        <v>0.04</v>
      </c>
      <c r="BV112">
        <v>5.5E-2</v>
      </c>
      <c r="BW112">
        <v>0.13500000000000001</v>
      </c>
      <c r="BX112">
        <v>7.0000000000000007E-2</v>
      </c>
      <c r="BY112">
        <v>9.5000000000000001E-2</v>
      </c>
      <c r="BZ112">
        <v>0.03</v>
      </c>
      <c r="CA112">
        <v>0.13500000000000001</v>
      </c>
      <c r="CB112">
        <v>0.12</v>
      </c>
      <c r="CC112">
        <v>0.06</v>
      </c>
      <c r="CD112">
        <v>1.1299999999999999</v>
      </c>
      <c r="CE112">
        <v>0.115</v>
      </c>
      <c r="CF112">
        <v>0.18</v>
      </c>
      <c r="CG112">
        <v>0.81499999999999995</v>
      </c>
      <c r="CH112">
        <v>0.125</v>
      </c>
      <c r="CI112">
        <v>0.30499999999999999</v>
      </c>
      <c r="CJ112">
        <v>0.14000000000000001</v>
      </c>
      <c r="CK112">
        <v>1.68</v>
      </c>
      <c r="CL112">
        <v>21</v>
      </c>
      <c r="CM112">
        <v>7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0.05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5.5E-2</v>
      </c>
      <c r="DB112">
        <v>0</v>
      </c>
      <c r="DC112">
        <v>0</v>
      </c>
      <c r="DD112">
        <v>0</v>
      </c>
      <c r="DE112">
        <v>0</v>
      </c>
      <c r="DF112">
        <v>4.4999999999999998E-2</v>
      </c>
      <c r="DG112">
        <v>0</v>
      </c>
      <c r="DH112">
        <v>0</v>
      </c>
      <c r="DI112">
        <v>0</v>
      </c>
      <c r="DJ112">
        <v>4.4999999999999998E-2</v>
      </c>
      <c r="DK112">
        <v>0</v>
      </c>
      <c r="DL112">
        <v>0</v>
      </c>
      <c r="DM112">
        <v>0.17</v>
      </c>
      <c r="DN112">
        <v>0.02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0.19</v>
      </c>
      <c r="EA112">
        <v>0</v>
      </c>
      <c r="EB112">
        <v>0</v>
      </c>
      <c r="EC112">
        <v>0.29499999999999998</v>
      </c>
      <c r="ED112">
        <v>0.11</v>
      </c>
      <c r="EE112">
        <v>0</v>
      </c>
      <c r="EF112">
        <v>1.6950000000000001</v>
      </c>
      <c r="EG112">
        <v>1.91625</v>
      </c>
      <c r="EH112">
        <v>0.54</v>
      </c>
      <c r="EI112">
        <v>22.5</v>
      </c>
      <c r="EJ112">
        <v>0</v>
      </c>
      <c r="EK112">
        <v>0</v>
      </c>
      <c r="EL112">
        <v>0</v>
      </c>
      <c r="EM112" t="s">
        <v>241</v>
      </c>
      <c r="EN112" t="s">
        <v>242</v>
      </c>
      <c r="EO112" t="s">
        <v>242</v>
      </c>
      <c r="EP112" t="s">
        <v>242</v>
      </c>
      <c r="EQ112" t="s">
        <v>242</v>
      </c>
      <c r="ER112" t="s">
        <v>242</v>
      </c>
      <c r="ES112" t="s">
        <v>242</v>
      </c>
      <c r="ET112" t="s">
        <v>242</v>
      </c>
      <c r="EU112" t="s">
        <v>242</v>
      </c>
      <c r="EV112" t="s">
        <v>242</v>
      </c>
      <c r="EW112" t="s">
        <v>242</v>
      </c>
      <c r="EX112" t="s">
        <v>242</v>
      </c>
      <c r="EY112" t="s">
        <v>242</v>
      </c>
      <c r="EZ112" t="s">
        <v>242</v>
      </c>
      <c r="FA112" t="s">
        <v>242</v>
      </c>
      <c r="FB112" t="s">
        <v>242</v>
      </c>
      <c r="FC112" t="s">
        <v>242</v>
      </c>
      <c r="FD112" t="s">
        <v>242</v>
      </c>
      <c r="FE112" t="s">
        <v>242</v>
      </c>
      <c r="FF112" t="s">
        <v>242</v>
      </c>
      <c r="FG112" t="s">
        <v>242</v>
      </c>
      <c r="FH112" t="s">
        <v>242</v>
      </c>
      <c r="FI112" t="s">
        <v>242</v>
      </c>
      <c r="FJ112" t="s">
        <v>242</v>
      </c>
      <c r="FK112" t="s">
        <v>242</v>
      </c>
      <c r="FL112" t="s">
        <v>242</v>
      </c>
      <c r="FM112" t="s">
        <v>242</v>
      </c>
      <c r="FN112" t="s">
        <v>242</v>
      </c>
      <c r="FO112" t="s">
        <v>242</v>
      </c>
      <c r="FP112" t="s">
        <v>242</v>
      </c>
      <c r="FQ112" t="s">
        <v>242</v>
      </c>
      <c r="FR112" t="s">
        <v>242</v>
      </c>
      <c r="FS112" t="s">
        <v>242</v>
      </c>
      <c r="FT112" t="s">
        <v>242</v>
      </c>
      <c r="FU112" t="s">
        <v>242</v>
      </c>
      <c r="FV112" t="s">
        <v>242</v>
      </c>
      <c r="FW112" t="s">
        <v>242</v>
      </c>
      <c r="FX112" t="s">
        <v>242</v>
      </c>
      <c r="FY112" t="s">
        <v>242</v>
      </c>
      <c r="FZ112" t="s">
        <v>242</v>
      </c>
      <c r="GA112" t="s">
        <v>241</v>
      </c>
      <c r="GB112" t="s">
        <v>242</v>
      </c>
      <c r="GC112" t="s">
        <v>242</v>
      </c>
      <c r="GD112" t="s">
        <v>242</v>
      </c>
      <c r="GE112" t="s">
        <v>242</v>
      </c>
      <c r="GF112" t="s">
        <v>242</v>
      </c>
      <c r="GG112" t="s">
        <v>238</v>
      </c>
      <c r="GH112" t="s">
        <v>244</v>
      </c>
      <c r="GI112" t="s">
        <v>242</v>
      </c>
      <c r="GJ112" t="s">
        <v>242</v>
      </c>
      <c r="GK112" t="s">
        <v>242</v>
      </c>
      <c r="GL112">
        <v>0</v>
      </c>
      <c r="GM112">
        <v>0</v>
      </c>
      <c r="GN112">
        <v>0</v>
      </c>
      <c r="GR112" t="s">
        <v>242</v>
      </c>
      <c r="GS112" t="s">
        <v>242</v>
      </c>
      <c r="GT112" t="s">
        <v>242</v>
      </c>
      <c r="GU112" t="s">
        <v>242</v>
      </c>
      <c r="GV112" t="s">
        <v>242</v>
      </c>
      <c r="GW112" t="s">
        <v>242</v>
      </c>
      <c r="GX112" t="s">
        <v>242</v>
      </c>
      <c r="GY112" t="s">
        <v>242</v>
      </c>
      <c r="GZ112" t="s">
        <v>242</v>
      </c>
      <c r="HA112" t="s">
        <v>242</v>
      </c>
      <c r="HB112" t="s">
        <v>242</v>
      </c>
      <c r="HC112" t="s">
        <v>242</v>
      </c>
      <c r="HD112" t="s">
        <v>242</v>
      </c>
      <c r="HE112" t="s">
        <v>242</v>
      </c>
      <c r="HF112" t="s">
        <v>242</v>
      </c>
    </row>
    <row r="113" spans="1:214">
      <c r="A113">
        <v>3</v>
      </c>
      <c r="B113" t="s">
        <v>264</v>
      </c>
      <c r="F113">
        <v>349.45001000000002</v>
      </c>
      <c r="G113">
        <v>1462.0988400000001</v>
      </c>
      <c r="H113">
        <v>294.56553000000002</v>
      </c>
      <c r="I113">
        <v>13.79433</v>
      </c>
      <c r="J113">
        <v>11.92867</v>
      </c>
      <c r="K113">
        <v>44.852339999999998</v>
      </c>
      <c r="L113">
        <v>1.8705000000000001</v>
      </c>
      <c r="M113">
        <v>2.6211700000000002</v>
      </c>
      <c r="N113">
        <v>0.70013000000000003</v>
      </c>
      <c r="O113">
        <v>0</v>
      </c>
      <c r="P113">
        <v>110.08667</v>
      </c>
      <c r="Q113">
        <v>100</v>
      </c>
      <c r="R113">
        <v>6.7199999999999996E-2</v>
      </c>
      <c r="S113">
        <v>0.56667000000000001</v>
      </c>
      <c r="T113">
        <v>0.46533000000000002</v>
      </c>
      <c r="U113">
        <v>0.44666</v>
      </c>
      <c r="V113">
        <v>21.33333</v>
      </c>
      <c r="W113">
        <v>0.17093</v>
      </c>
      <c r="X113">
        <v>0.57781000000000005</v>
      </c>
      <c r="Y113">
        <v>0.64032999999999995</v>
      </c>
      <c r="Z113">
        <v>3.51627</v>
      </c>
      <c r="AA113">
        <v>1.3080000000000001</v>
      </c>
      <c r="AB113">
        <v>0.19067000000000001</v>
      </c>
      <c r="AC113">
        <v>11.933339999999999</v>
      </c>
      <c r="AD113">
        <v>23.866669999999999</v>
      </c>
      <c r="AE113">
        <v>1.3333299999999999</v>
      </c>
      <c r="AF113">
        <v>5.6666699999999999</v>
      </c>
      <c r="AG113">
        <v>167.02001000000001</v>
      </c>
      <c r="AH113">
        <v>536.53333999999995</v>
      </c>
      <c r="AI113">
        <v>408.72665999999998</v>
      </c>
      <c r="AJ113">
        <v>48.986669999999997</v>
      </c>
      <c r="AK113">
        <v>336.07</v>
      </c>
      <c r="AL113">
        <v>135</v>
      </c>
      <c r="AM113">
        <v>356.13333</v>
      </c>
      <c r="AN113">
        <v>0.58567000000000002</v>
      </c>
      <c r="AO113">
        <v>2.12324</v>
      </c>
      <c r="AP113">
        <v>0.11187</v>
      </c>
      <c r="AQ113">
        <v>0.21332999999999999</v>
      </c>
      <c r="AR113">
        <v>72.833340000000007</v>
      </c>
      <c r="AS113">
        <v>25.09667</v>
      </c>
      <c r="AT113">
        <v>0</v>
      </c>
      <c r="AU113">
        <v>0</v>
      </c>
      <c r="AV113">
        <v>0</v>
      </c>
      <c r="AW113">
        <v>0</v>
      </c>
      <c r="AX113">
        <v>9.3340000000000006E-2</v>
      </c>
      <c r="AY113">
        <v>9.3340000000000006E-2</v>
      </c>
      <c r="AZ113">
        <v>0</v>
      </c>
      <c r="BA113">
        <v>0.18665999999999999</v>
      </c>
      <c r="BB113">
        <v>10.26314</v>
      </c>
      <c r="BC113">
        <v>0</v>
      </c>
      <c r="BD113">
        <v>15.866669999999999</v>
      </c>
      <c r="BE113">
        <v>26.129809999999999</v>
      </c>
      <c r="BF113">
        <v>0.10933</v>
      </c>
      <c r="BG113">
        <v>4.0000000000000001E-3</v>
      </c>
      <c r="BH113">
        <v>0</v>
      </c>
      <c r="BI113">
        <v>18.281870000000001</v>
      </c>
      <c r="BJ113">
        <v>18.281870000000001</v>
      </c>
      <c r="BK113">
        <v>0.77217000000000002</v>
      </c>
      <c r="BL113">
        <v>0.58284000000000002</v>
      </c>
      <c r="BM113">
        <v>0.15526000000000001</v>
      </c>
      <c r="BN113">
        <v>0.37380000000000002</v>
      </c>
      <c r="BO113">
        <v>9.8430000000000004E-2</v>
      </c>
      <c r="BP113">
        <v>0.49497000000000002</v>
      </c>
      <c r="BQ113">
        <v>1.4848699999999999</v>
      </c>
      <c r="BR113">
        <v>0.73770000000000002</v>
      </c>
      <c r="BS113">
        <v>1.21519</v>
      </c>
      <c r="BT113">
        <v>0.83377000000000001</v>
      </c>
      <c r="BU113">
        <v>0.30676999999999999</v>
      </c>
      <c r="BV113">
        <v>0.15606999999999999</v>
      </c>
      <c r="BW113">
        <v>0.62565999999999999</v>
      </c>
      <c r="BX113">
        <v>0.57479999999999998</v>
      </c>
      <c r="BY113">
        <v>0.54161000000000004</v>
      </c>
      <c r="BZ113">
        <v>0.16273000000000001</v>
      </c>
      <c r="CA113">
        <v>0.82052999999999998</v>
      </c>
      <c r="CB113">
        <v>0.47897000000000001</v>
      </c>
      <c r="CC113">
        <v>0.32023000000000001</v>
      </c>
      <c r="CD113">
        <v>6.7407000000000004</v>
      </c>
      <c r="CE113">
        <v>0.45756999999999998</v>
      </c>
      <c r="CF113">
        <v>0.92420000000000002</v>
      </c>
      <c r="CG113">
        <v>3.0771999999999999</v>
      </c>
      <c r="CH113">
        <v>0.34562999999999999</v>
      </c>
      <c r="CI113">
        <v>1.3349599999999999</v>
      </c>
      <c r="CJ113">
        <v>0.70033000000000001</v>
      </c>
      <c r="CK113">
        <v>6.8425599999999998</v>
      </c>
      <c r="CL113">
        <v>21.47</v>
      </c>
      <c r="CM113">
        <v>7.2466699999999999</v>
      </c>
      <c r="CN113">
        <v>0.4</v>
      </c>
      <c r="CO113">
        <v>0.26667000000000002</v>
      </c>
      <c r="CP113">
        <v>0.13333</v>
      </c>
      <c r="CQ113">
        <v>0.3</v>
      </c>
      <c r="CR113">
        <v>0.36680000000000001</v>
      </c>
      <c r="CS113">
        <v>1.1670700000000001</v>
      </c>
      <c r="CT113">
        <v>0.13333</v>
      </c>
      <c r="CU113">
        <v>3.0670999999999999</v>
      </c>
      <c r="CV113">
        <v>0.1</v>
      </c>
      <c r="CW113">
        <v>1.1032999999999999</v>
      </c>
      <c r="CX113">
        <v>6.9339999999999999E-2</v>
      </c>
      <c r="CY113">
        <v>0</v>
      </c>
      <c r="CZ113">
        <v>0</v>
      </c>
      <c r="DA113">
        <v>7.1042699999999996</v>
      </c>
      <c r="DB113">
        <v>0.16667000000000001</v>
      </c>
      <c r="DC113">
        <v>6.6669999999999993E-2</v>
      </c>
      <c r="DD113">
        <v>0.30013000000000001</v>
      </c>
      <c r="DE113">
        <v>0.1</v>
      </c>
      <c r="DF113">
        <v>2.8953700000000002</v>
      </c>
      <c r="DG113">
        <v>3.3329999999999999E-2</v>
      </c>
      <c r="DH113">
        <v>0</v>
      </c>
      <c r="DI113">
        <v>0</v>
      </c>
      <c r="DJ113">
        <v>3.5648300000000002</v>
      </c>
      <c r="DK113">
        <v>0</v>
      </c>
      <c r="DL113">
        <v>0</v>
      </c>
      <c r="DM113">
        <v>0.37040000000000001</v>
      </c>
      <c r="DN113">
        <v>0.17466999999999999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0.54505999999999999</v>
      </c>
      <c r="EA113">
        <v>0.66666999999999998</v>
      </c>
      <c r="EB113">
        <v>0.43332999999999999</v>
      </c>
      <c r="EC113">
        <v>10.111470000000001</v>
      </c>
      <c r="ED113">
        <v>0.69520000000000004</v>
      </c>
      <c r="EE113">
        <v>43.333329999999997</v>
      </c>
      <c r="EF113">
        <v>1.01603</v>
      </c>
      <c r="EG113">
        <v>3.7376999999999998</v>
      </c>
      <c r="EH113">
        <v>0.59023000000000003</v>
      </c>
      <c r="EI113">
        <v>511.17</v>
      </c>
      <c r="EJ113">
        <v>0</v>
      </c>
      <c r="EK113">
        <v>0</v>
      </c>
      <c r="EL113">
        <v>0</v>
      </c>
      <c r="EM113" t="s">
        <v>241</v>
      </c>
      <c r="ES113" t="s">
        <v>241</v>
      </c>
      <c r="FA113" t="s">
        <v>242</v>
      </c>
      <c r="GA113" t="s">
        <v>241</v>
      </c>
      <c r="GE113" t="s">
        <v>242</v>
      </c>
      <c r="GF113" t="s">
        <v>241</v>
      </c>
      <c r="GG113" t="s">
        <v>235</v>
      </c>
      <c r="GH113" t="s">
        <v>244</v>
      </c>
      <c r="GI113" t="s">
        <v>242</v>
      </c>
      <c r="GJ113" t="s">
        <v>242</v>
      </c>
      <c r="GK113" t="s">
        <v>242</v>
      </c>
      <c r="GL113">
        <v>0</v>
      </c>
      <c r="GM113">
        <v>0</v>
      </c>
      <c r="GN113">
        <v>0</v>
      </c>
    </row>
    <row r="114" spans="1:214">
      <c r="A114">
        <v>4</v>
      </c>
      <c r="B114" t="s">
        <v>239</v>
      </c>
      <c r="D114" t="s">
        <v>241</v>
      </c>
      <c r="E114" t="s">
        <v>231</v>
      </c>
      <c r="F114">
        <v>349.45001000000002</v>
      </c>
      <c r="G114">
        <v>1462.0988400000001</v>
      </c>
      <c r="H114">
        <v>294.56553000000002</v>
      </c>
      <c r="I114">
        <v>13.79433</v>
      </c>
      <c r="J114">
        <v>11.92867</v>
      </c>
      <c r="K114">
        <v>44.852339999999998</v>
      </c>
      <c r="L114">
        <v>1.8705000000000001</v>
      </c>
      <c r="M114">
        <v>2.6211700000000002</v>
      </c>
      <c r="N114">
        <v>0.70013000000000003</v>
      </c>
      <c r="O114">
        <v>0</v>
      </c>
      <c r="P114">
        <v>110.08667</v>
      </c>
      <c r="Q114">
        <v>100</v>
      </c>
      <c r="R114">
        <v>6.7199999999999996E-2</v>
      </c>
      <c r="S114">
        <v>0.56667000000000001</v>
      </c>
      <c r="T114">
        <v>0.46533000000000002</v>
      </c>
      <c r="U114">
        <v>0.44666</v>
      </c>
      <c r="V114">
        <v>21.33333</v>
      </c>
      <c r="W114">
        <v>0.17093</v>
      </c>
      <c r="X114">
        <v>0.57781000000000005</v>
      </c>
      <c r="Y114">
        <v>0.64032999999999995</v>
      </c>
      <c r="Z114">
        <v>3.51627</v>
      </c>
      <c r="AA114">
        <v>1.3080000000000001</v>
      </c>
      <c r="AB114">
        <v>0.19067000000000001</v>
      </c>
      <c r="AC114">
        <v>11.933339999999999</v>
      </c>
      <c r="AD114">
        <v>23.866669999999999</v>
      </c>
      <c r="AE114">
        <v>1.3333299999999999</v>
      </c>
      <c r="AF114">
        <v>5.6666699999999999</v>
      </c>
      <c r="AG114">
        <v>167.02001000000001</v>
      </c>
      <c r="AH114">
        <v>536.53333999999995</v>
      </c>
      <c r="AI114">
        <v>408.72665999999998</v>
      </c>
      <c r="AJ114">
        <v>48.986669999999997</v>
      </c>
      <c r="AK114">
        <v>336.07</v>
      </c>
      <c r="AL114">
        <v>135</v>
      </c>
      <c r="AM114">
        <v>356.13333</v>
      </c>
      <c r="AN114">
        <v>0.58567000000000002</v>
      </c>
      <c r="AO114">
        <v>2.12324</v>
      </c>
      <c r="AP114">
        <v>0.11187</v>
      </c>
      <c r="AQ114">
        <v>0.21332999999999999</v>
      </c>
      <c r="AR114">
        <v>72.833340000000007</v>
      </c>
      <c r="AS114">
        <v>25.09667</v>
      </c>
      <c r="AT114">
        <v>0</v>
      </c>
      <c r="AU114">
        <v>0</v>
      </c>
      <c r="AV114">
        <v>0</v>
      </c>
      <c r="AW114">
        <v>0</v>
      </c>
      <c r="AX114">
        <v>9.3340000000000006E-2</v>
      </c>
      <c r="AY114">
        <v>9.3340000000000006E-2</v>
      </c>
      <c r="AZ114">
        <v>0</v>
      </c>
      <c r="BA114">
        <v>0.18665999999999999</v>
      </c>
      <c r="BB114">
        <v>10.26314</v>
      </c>
      <c r="BC114">
        <v>0</v>
      </c>
      <c r="BD114">
        <v>15.866669999999999</v>
      </c>
      <c r="BE114">
        <v>26.129809999999999</v>
      </c>
      <c r="BF114">
        <v>0.10933</v>
      </c>
      <c r="BG114">
        <v>4.0000000000000001E-3</v>
      </c>
      <c r="BH114">
        <v>0</v>
      </c>
      <c r="BI114">
        <v>18.281870000000001</v>
      </c>
      <c r="BJ114">
        <v>18.281870000000001</v>
      </c>
      <c r="BK114">
        <v>0.77217000000000002</v>
      </c>
      <c r="BL114">
        <v>0.58284000000000002</v>
      </c>
      <c r="BM114">
        <v>0.15526000000000001</v>
      </c>
      <c r="BN114">
        <v>0.37380000000000002</v>
      </c>
      <c r="BO114">
        <v>9.8430000000000004E-2</v>
      </c>
      <c r="BP114">
        <v>0.49497000000000002</v>
      </c>
      <c r="BQ114">
        <v>1.4848699999999999</v>
      </c>
      <c r="BR114">
        <v>0.73770000000000002</v>
      </c>
      <c r="BS114">
        <v>1.21519</v>
      </c>
      <c r="BT114">
        <v>0.83377000000000001</v>
      </c>
      <c r="BU114">
        <v>0.30676999999999999</v>
      </c>
      <c r="BV114">
        <v>0.15606999999999999</v>
      </c>
      <c r="BW114">
        <v>0.62565999999999999</v>
      </c>
      <c r="BX114">
        <v>0.57479999999999998</v>
      </c>
      <c r="BY114">
        <v>0.54161000000000004</v>
      </c>
      <c r="BZ114">
        <v>0.16273000000000001</v>
      </c>
      <c r="CA114">
        <v>0.82052999999999998</v>
      </c>
      <c r="CB114">
        <v>0.47897000000000001</v>
      </c>
      <c r="CC114">
        <v>0.32023000000000001</v>
      </c>
      <c r="CD114">
        <v>6.7407000000000004</v>
      </c>
      <c r="CE114">
        <v>0.45756999999999998</v>
      </c>
      <c r="CF114">
        <v>0.92420000000000002</v>
      </c>
      <c r="CG114">
        <v>3.0771999999999999</v>
      </c>
      <c r="CH114">
        <v>0.34562999999999999</v>
      </c>
      <c r="CI114">
        <v>1.3349599999999999</v>
      </c>
      <c r="CJ114">
        <v>0.70033000000000001</v>
      </c>
      <c r="CK114">
        <v>6.8425599999999998</v>
      </c>
      <c r="CL114">
        <v>21.47</v>
      </c>
      <c r="CM114">
        <v>7.2466699999999999</v>
      </c>
      <c r="CN114">
        <v>0.4</v>
      </c>
      <c r="CO114">
        <v>0.26667000000000002</v>
      </c>
      <c r="CP114">
        <v>0.13333</v>
      </c>
      <c r="CQ114">
        <v>0.3</v>
      </c>
      <c r="CR114">
        <v>0.36680000000000001</v>
      </c>
      <c r="CS114">
        <v>1.1670700000000001</v>
      </c>
      <c r="CT114">
        <v>0.13333</v>
      </c>
      <c r="CU114">
        <v>3.0670999999999999</v>
      </c>
      <c r="CV114">
        <v>0.1</v>
      </c>
      <c r="CW114">
        <v>1.1032999999999999</v>
      </c>
      <c r="CX114">
        <v>6.9339999999999999E-2</v>
      </c>
      <c r="CY114">
        <v>0</v>
      </c>
      <c r="CZ114">
        <v>0</v>
      </c>
      <c r="DA114">
        <v>7.1042699999999996</v>
      </c>
      <c r="DB114">
        <v>0.16667000000000001</v>
      </c>
      <c r="DC114">
        <v>6.6669999999999993E-2</v>
      </c>
      <c r="DD114">
        <v>0.30013000000000001</v>
      </c>
      <c r="DE114">
        <v>0.1</v>
      </c>
      <c r="DF114">
        <v>2.8953700000000002</v>
      </c>
      <c r="DG114">
        <v>3.3329999999999999E-2</v>
      </c>
      <c r="DH114">
        <v>0</v>
      </c>
      <c r="DI114">
        <v>0</v>
      </c>
      <c r="DJ114">
        <v>3.5648300000000002</v>
      </c>
      <c r="DK114">
        <v>0</v>
      </c>
      <c r="DL114">
        <v>0</v>
      </c>
      <c r="DM114">
        <v>0.37040000000000001</v>
      </c>
      <c r="DN114">
        <v>0.17466999999999999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0.54505999999999999</v>
      </c>
      <c r="EA114">
        <v>0.66666999999999998</v>
      </c>
      <c r="EB114">
        <v>0.43332999999999999</v>
      </c>
      <c r="EC114">
        <v>10.111470000000001</v>
      </c>
      <c r="ED114">
        <v>0.69520000000000004</v>
      </c>
      <c r="EE114">
        <v>43.333329999999997</v>
      </c>
      <c r="EF114">
        <v>1.01603</v>
      </c>
      <c r="EG114">
        <v>3.7376999999999998</v>
      </c>
      <c r="EH114">
        <v>0.59023000000000003</v>
      </c>
      <c r="EI114">
        <v>511.17</v>
      </c>
      <c r="EJ114">
        <v>0</v>
      </c>
      <c r="EK114">
        <v>0</v>
      </c>
      <c r="EL114">
        <v>0</v>
      </c>
      <c r="EM114" t="s">
        <v>241</v>
      </c>
      <c r="EN114" t="s">
        <v>242</v>
      </c>
      <c r="EO114" t="s">
        <v>242</v>
      </c>
      <c r="EP114" t="s">
        <v>242</v>
      </c>
      <c r="EQ114" t="s">
        <v>242</v>
      </c>
      <c r="ER114" t="s">
        <v>242</v>
      </c>
      <c r="ES114" t="s">
        <v>241</v>
      </c>
      <c r="ET114" t="s">
        <v>242</v>
      </c>
      <c r="EU114" t="s">
        <v>242</v>
      </c>
      <c r="EV114" t="s">
        <v>242</v>
      </c>
      <c r="EW114" t="s">
        <v>242</v>
      </c>
      <c r="EX114" t="s">
        <v>242</v>
      </c>
      <c r="EY114" t="s">
        <v>242</v>
      </c>
      <c r="EZ114" t="s">
        <v>242</v>
      </c>
      <c r="FA114" t="s">
        <v>242</v>
      </c>
      <c r="FB114" t="s">
        <v>242</v>
      </c>
      <c r="FC114" t="s">
        <v>242</v>
      </c>
      <c r="FD114" t="s">
        <v>242</v>
      </c>
      <c r="FE114" t="s">
        <v>242</v>
      </c>
      <c r="FF114" t="s">
        <v>242</v>
      </c>
      <c r="FG114" t="s">
        <v>242</v>
      </c>
      <c r="FH114" t="s">
        <v>242</v>
      </c>
      <c r="FI114" t="s">
        <v>242</v>
      </c>
      <c r="FJ114" t="s">
        <v>242</v>
      </c>
      <c r="FK114" t="s">
        <v>242</v>
      </c>
      <c r="FL114" t="s">
        <v>242</v>
      </c>
      <c r="FM114" t="s">
        <v>242</v>
      </c>
      <c r="FN114" t="s">
        <v>242</v>
      </c>
      <c r="FO114" t="s">
        <v>242</v>
      </c>
      <c r="FP114" t="s">
        <v>242</v>
      </c>
      <c r="FQ114" t="s">
        <v>242</v>
      </c>
      <c r="FR114" t="s">
        <v>242</v>
      </c>
      <c r="FS114" t="s">
        <v>242</v>
      </c>
      <c r="FT114" t="s">
        <v>242</v>
      </c>
      <c r="FU114" t="s">
        <v>242</v>
      </c>
      <c r="FV114" t="s">
        <v>242</v>
      </c>
      <c r="FW114" t="s">
        <v>242</v>
      </c>
      <c r="FX114" t="s">
        <v>242</v>
      </c>
      <c r="FY114" t="s">
        <v>242</v>
      </c>
      <c r="FZ114" t="s">
        <v>242</v>
      </c>
      <c r="GA114" t="s">
        <v>241</v>
      </c>
      <c r="GB114" t="s">
        <v>242</v>
      </c>
      <c r="GC114" t="s">
        <v>242</v>
      </c>
      <c r="GD114" t="s">
        <v>242</v>
      </c>
      <c r="GE114" t="s">
        <v>242</v>
      </c>
      <c r="GF114" t="s">
        <v>241</v>
      </c>
      <c r="GG114" t="s">
        <v>235</v>
      </c>
      <c r="GH114" t="s">
        <v>244</v>
      </c>
      <c r="GI114" t="s">
        <v>242</v>
      </c>
      <c r="GJ114" t="s">
        <v>242</v>
      </c>
      <c r="GK114" t="s">
        <v>242</v>
      </c>
      <c r="GL114">
        <v>0</v>
      </c>
      <c r="GM114">
        <v>0</v>
      </c>
      <c r="GN114">
        <v>0</v>
      </c>
      <c r="GR114" t="s">
        <v>242</v>
      </c>
      <c r="GS114" t="s">
        <v>242</v>
      </c>
      <c r="GT114" t="s">
        <v>242</v>
      </c>
      <c r="GU114" t="s">
        <v>242</v>
      </c>
      <c r="GV114" t="s">
        <v>242</v>
      </c>
      <c r="GW114" t="s">
        <v>242</v>
      </c>
      <c r="GX114" t="s">
        <v>242</v>
      </c>
      <c r="GY114" t="s">
        <v>242</v>
      </c>
      <c r="GZ114" t="s">
        <v>242</v>
      </c>
      <c r="HA114" t="s">
        <v>242</v>
      </c>
      <c r="HB114" t="s">
        <v>242</v>
      </c>
      <c r="HC114" t="s">
        <v>242</v>
      </c>
      <c r="HD114" t="s">
        <v>242</v>
      </c>
      <c r="HE114" t="s">
        <v>242</v>
      </c>
      <c r="HF114" t="s">
        <v>242</v>
      </c>
    </row>
    <row r="115" spans="1:214">
      <c r="A115">
        <v>3</v>
      </c>
      <c r="B115" t="s">
        <v>265</v>
      </c>
      <c r="F115">
        <v>465.5</v>
      </c>
      <c r="G115">
        <v>1947.652</v>
      </c>
      <c r="H115">
        <v>103.398</v>
      </c>
      <c r="I115">
        <v>21.39</v>
      </c>
      <c r="J115">
        <v>30.55</v>
      </c>
      <c r="K115">
        <v>24.38</v>
      </c>
      <c r="L115">
        <v>4.6520000000000001</v>
      </c>
      <c r="M115">
        <v>4.7539999999999996</v>
      </c>
      <c r="N115">
        <v>0.313</v>
      </c>
      <c r="O115">
        <v>0</v>
      </c>
      <c r="P115">
        <v>5.4</v>
      </c>
      <c r="Q115">
        <v>2.4</v>
      </c>
      <c r="R115">
        <v>1.6E-2</v>
      </c>
      <c r="S115">
        <v>0</v>
      </c>
      <c r="T115">
        <v>0.67600000000000005</v>
      </c>
      <c r="U115">
        <v>0.51500000000000001</v>
      </c>
      <c r="V115">
        <v>37.5</v>
      </c>
      <c r="W115">
        <v>0.77300000000000002</v>
      </c>
      <c r="X115">
        <v>0.252</v>
      </c>
      <c r="Y115">
        <v>3.3639999999999999</v>
      </c>
      <c r="Z115">
        <v>7.1589999999999998</v>
      </c>
      <c r="AA115">
        <v>0.78300000000000003</v>
      </c>
      <c r="AB115">
        <v>0.52200000000000002</v>
      </c>
      <c r="AC115">
        <v>4.46</v>
      </c>
      <c r="AD115">
        <v>29.7</v>
      </c>
      <c r="AE115">
        <v>1.2</v>
      </c>
      <c r="AF115">
        <v>51.078000000000003</v>
      </c>
      <c r="AG115">
        <v>1198.0999999999999</v>
      </c>
      <c r="AH115">
        <v>523</v>
      </c>
      <c r="AI115">
        <v>44.3</v>
      </c>
      <c r="AJ115">
        <v>56</v>
      </c>
      <c r="AK115">
        <v>247.3</v>
      </c>
      <c r="AL115">
        <v>247.1</v>
      </c>
      <c r="AM115">
        <v>1659.7</v>
      </c>
      <c r="AN115">
        <v>2.1549999999999998</v>
      </c>
      <c r="AO115">
        <v>2.9470000000000001</v>
      </c>
      <c r="AP115">
        <v>0.27</v>
      </c>
      <c r="AQ115">
        <v>0.89700000000000002</v>
      </c>
      <c r="AR115">
        <v>111</v>
      </c>
      <c r="AS115">
        <v>4.6100000000000003</v>
      </c>
      <c r="AT115">
        <v>0</v>
      </c>
      <c r="AU115">
        <v>0</v>
      </c>
      <c r="AV115">
        <v>0</v>
      </c>
      <c r="AW115">
        <v>0</v>
      </c>
      <c r="AX115">
        <v>0.88400000000000001</v>
      </c>
      <c r="AY115">
        <v>0.53500000000000003</v>
      </c>
      <c r="AZ115">
        <v>0</v>
      </c>
      <c r="BA115">
        <v>1.419</v>
      </c>
      <c r="BB115">
        <v>1.155</v>
      </c>
      <c r="BC115">
        <v>1.1850000000000001</v>
      </c>
      <c r="BD115">
        <v>0</v>
      </c>
      <c r="BE115">
        <v>2.3450000000000002</v>
      </c>
      <c r="BF115">
        <v>0.01</v>
      </c>
      <c r="BG115">
        <v>0</v>
      </c>
      <c r="BH115">
        <v>0</v>
      </c>
      <c r="BI115">
        <v>21.320799999999998</v>
      </c>
      <c r="BJ115">
        <v>21.320799999999998</v>
      </c>
      <c r="BK115">
        <v>1.2330000000000001</v>
      </c>
      <c r="BL115">
        <v>1.498</v>
      </c>
      <c r="BM115">
        <v>0.4778</v>
      </c>
      <c r="BN115">
        <v>1.0720000000000001</v>
      </c>
      <c r="BO115">
        <v>0.14299999999999999</v>
      </c>
      <c r="BP115">
        <v>1.82</v>
      </c>
      <c r="BQ115">
        <v>2.6190000000000002</v>
      </c>
      <c r="BR115">
        <v>0.96399999999999997</v>
      </c>
      <c r="BS115">
        <v>1.494</v>
      </c>
      <c r="BT115">
        <v>1.6439999999999999</v>
      </c>
      <c r="BU115">
        <v>0.48499999999999999</v>
      </c>
      <c r="BV115">
        <v>0.255</v>
      </c>
      <c r="BW115">
        <v>0.84699999999999998</v>
      </c>
      <c r="BX115">
        <v>0.70699999999999996</v>
      </c>
      <c r="BY115">
        <v>0.89200000000000002</v>
      </c>
      <c r="BZ115">
        <v>0.23</v>
      </c>
      <c r="CA115">
        <v>1.083</v>
      </c>
      <c r="CB115">
        <v>1.2110000000000001</v>
      </c>
      <c r="CC115">
        <v>0.70099999999999996</v>
      </c>
      <c r="CD115">
        <v>10.494999999999999</v>
      </c>
      <c r="CE115">
        <v>1.145</v>
      </c>
      <c r="CF115">
        <v>1.8740000000000001</v>
      </c>
      <c r="CG115">
        <v>3.552</v>
      </c>
      <c r="CH115">
        <v>1.0629999999999999</v>
      </c>
      <c r="CI115">
        <v>1.0920000000000001</v>
      </c>
      <c r="CJ115">
        <v>0.89800000000000002</v>
      </c>
      <c r="CK115">
        <v>9.6240000000000006</v>
      </c>
      <c r="CL115">
        <v>153.5</v>
      </c>
      <c r="CM115">
        <v>50.6</v>
      </c>
      <c r="CN115">
        <v>0</v>
      </c>
      <c r="CO115">
        <v>0</v>
      </c>
      <c r="CP115">
        <v>0</v>
      </c>
      <c r="CQ115">
        <v>0</v>
      </c>
      <c r="CR115">
        <v>0.06</v>
      </c>
      <c r="CS115">
        <v>0.38400000000000001</v>
      </c>
      <c r="CT115">
        <v>1.2E-2</v>
      </c>
      <c r="CU115">
        <v>6.6680000000000001</v>
      </c>
      <c r="CV115">
        <v>2.4E-2</v>
      </c>
      <c r="CW115">
        <v>3.7490000000000001</v>
      </c>
      <c r="CX115">
        <v>1.2E-2</v>
      </c>
      <c r="CY115">
        <v>0</v>
      </c>
      <c r="CZ115">
        <v>0</v>
      </c>
      <c r="DA115">
        <v>10.923</v>
      </c>
      <c r="DB115">
        <v>0</v>
      </c>
      <c r="DC115">
        <v>0</v>
      </c>
      <c r="DD115">
        <v>0.91200000000000003</v>
      </c>
      <c r="DE115">
        <v>1.2E-2</v>
      </c>
      <c r="DF115">
        <v>12.907999999999999</v>
      </c>
      <c r="DG115">
        <v>0.252</v>
      </c>
      <c r="DH115">
        <v>0</v>
      </c>
      <c r="DI115">
        <v>0</v>
      </c>
      <c r="DJ115">
        <v>14.084</v>
      </c>
      <c r="DK115">
        <v>0</v>
      </c>
      <c r="DL115">
        <v>0</v>
      </c>
      <c r="DM115">
        <v>3.2360000000000002</v>
      </c>
      <c r="DN115">
        <v>0.28899999999999998</v>
      </c>
      <c r="DO115">
        <v>0</v>
      </c>
      <c r="DP115">
        <v>0</v>
      </c>
      <c r="DQ115">
        <v>3.5999999999999997E-2</v>
      </c>
      <c r="DR115">
        <v>2.4E-2</v>
      </c>
      <c r="DS115">
        <v>0.06</v>
      </c>
      <c r="DT115">
        <v>1.2E-2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3.657</v>
      </c>
      <c r="EA115">
        <v>0</v>
      </c>
      <c r="EB115">
        <v>0</v>
      </c>
      <c r="EC115">
        <v>28.65</v>
      </c>
      <c r="ED115">
        <v>1.7689999999999999</v>
      </c>
      <c r="EE115">
        <v>68.400000000000006</v>
      </c>
      <c r="EF115">
        <v>2.8029999999999999</v>
      </c>
      <c r="EG115">
        <v>2.0316700000000001</v>
      </c>
      <c r="EH115">
        <v>2.4289999999999998</v>
      </c>
      <c r="EI115">
        <v>175</v>
      </c>
      <c r="EJ115">
        <v>0</v>
      </c>
      <c r="EK115">
        <v>0</v>
      </c>
      <c r="EL115">
        <v>0</v>
      </c>
      <c r="EM115" t="s">
        <v>241</v>
      </c>
      <c r="EX115" t="s">
        <v>241</v>
      </c>
      <c r="FA115" t="s">
        <v>242</v>
      </c>
      <c r="FG115" t="s">
        <v>241</v>
      </c>
      <c r="FH115" t="s">
        <v>241</v>
      </c>
      <c r="FI115" t="s">
        <v>241</v>
      </c>
      <c r="FJ115" t="s">
        <v>241</v>
      </c>
      <c r="GA115" t="s">
        <v>242</v>
      </c>
      <c r="GE115" t="s">
        <v>242</v>
      </c>
      <c r="GF115" t="s">
        <v>242</v>
      </c>
      <c r="GG115" t="s">
        <v>266</v>
      </c>
      <c r="GH115" t="s">
        <v>250</v>
      </c>
      <c r="GI115" t="s">
        <v>242</v>
      </c>
      <c r="GJ115" t="s">
        <v>242</v>
      </c>
      <c r="GK115" t="s">
        <v>242</v>
      </c>
      <c r="GL115">
        <v>0</v>
      </c>
      <c r="GM115">
        <v>0</v>
      </c>
      <c r="GN115">
        <v>0</v>
      </c>
    </row>
    <row r="116" spans="1:214">
      <c r="A116">
        <v>4</v>
      </c>
      <c r="B116" t="s">
        <v>341</v>
      </c>
      <c r="D116" t="s">
        <v>241</v>
      </c>
      <c r="E116" t="s">
        <v>231</v>
      </c>
      <c r="F116">
        <v>465.5</v>
      </c>
      <c r="G116">
        <v>1947.652</v>
      </c>
      <c r="H116">
        <v>103.398</v>
      </c>
      <c r="I116">
        <v>21.39</v>
      </c>
      <c r="J116">
        <v>30.55</v>
      </c>
      <c r="K116">
        <v>24.38</v>
      </c>
      <c r="L116">
        <v>4.6520000000000001</v>
      </c>
      <c r="M116">
        <v>4.7539999999999996</v>
      </c>
      <c r="N116">
        <v>0.313</v>
      </c>
      <c r="O116">
        <v>0</v>
      </c>
      <c r="P116">
        <v>5.4</v>
      </c>
      <c r="Q116">
        <v>2.4</v>
      </c>
      <c r="R116">
        <v>1.6E-2</v>
      </c>
      <c r="S116">
        <v>0</v>
      </c>
      <c r="T116">
        <v>0.67600000000000005</v>
      </c>
      <c r="U116">
        <v>0.51500000000000001</v>
      </c>
      <c r="V116">
        <v>37.5</v>
      </c>
      <c r="W116">
        <v>0.77300000000000002</v>
      </c>
      <c r="X116">
        <v>0.252</v>
      </c>
      <c r="Y116">
        <v>3.3639999999999999</v>
      </c>
      <c r="Z116">
        <v>7.1589999999999998</v>
      </c>
      <c r="AA116">
        <v>0.78300000000000003</v>
      </c>
      <c r="AB116">
        <v>0.52200000000000002</v>
      </c>
      <c r="AC116">
        <v>4.46</v>
      </c>
      <c r="AD116">
        <v>29.7</v>
      </c>
      <c r="AE116">
        <v>1.2</v>
      </c>
      <c r="AF116">
        <v>51.078000000000003</v>
      </c>
      <c r="AG116">
        <v>1198.0999999999999</v>
      </c>
      <c r="AH116">
        <v>523</v>
      </c>
      <c r="AI116">
        <v>44.3</v>
      </c>
      <c r="AJ116">
        <v>56</v>
      </c>
      <c r="AK116">
        <v>247.3</v>
      </c>
      <c r="AL116">
        <v>247.1</v>
      </c>
      <c r="AM116">
        <v>1659.7</v>
      </c>
      <c r="AN116">
        <v>2.1549999999999998</v>
      </c>
      <c r="AO116">
        <v>2.9470000000000001</v>
      </c>
      <c r="AP116">
        <v>0.27</v>
      </c>
      <c r="AQ116">
        <v>0.89700000000000002</v>
      </c>
      <c r="AR116">
        <v>111</v>
      </c>
      <c r="AS116">
        <v>4.6100000000000003</v>
      </c>
      <c r="AT116">
        <v>0</v>
      </c>
      <c r="AU116">
        <v>0</v>
      </c>
      <c r="AV116">
        <v>0</v>
      </c>
      <c r="AW116">
        <v>0</v>
      </c>
      <c r="AX116">
        <v>0.88400000000000001</v>
      </c>
      <c r="AY116">
        <v>0.53500000000000003</v>
      </c>
      <c r="AZ116">
        <v>0</v>
      </c>
      <c r="BA116">
        <v>1.419</v>
      </c>
      <c r="BB116">
        <v>1.155</v>
      </c>
      <c r="BC116">
        <v>1.1850000000000001</v>
      </c>
      <c r="BD116">
        <v>0</v>
      </c>
      <c r="BE116">
        <v>2.3450000000000002</v>
      </c>
      <c r="BF116">
        <v>0.01</v>
      </c>
      <c r="BG116">
        <v>0</v>
      </c>
      <c r="BH116">
        <v>0</v>
      </c>
      <c r="BI116">
        <v>21.320799999999998</v>
      </c>
      <c r="BJ116">
        <v>21.320799999999998</v>
      </c>
      <c r="BK116">
        <v>1.2330000000000001</v>
      </c>
      <c r="BL116">
        <v>1.498</v>
      </c>
      <c r="BM116">
        <v>0.4778</v>
      </c>
      <c r="BN116">
        <v>1.0720000000000001</v>
      </c>
      <c r="BO116">
        <v>0.14299999999999999</v>
      </c>
      <c r="BP116">
        <v>1.82</v>
      </c>
      <c r="BQ116">
        <v>2.6190000000000002</v>
      </c>
      <c r="BR116">
        <v>0.96399999999999997</v>
      </c>
      <c r="BS116">
        <v>1.494</v>
      </c>
      <c r="BT116">
        <v>1.6439999999999999</v>
      </c>
      <c r="BU116">
        <v>0.48499999999999999</v>
      </c>
      <c r="BV116">
        <v>0.255</v>
      </c>
      <c r="BW116">
        <v>0.84699999999999998</v>
      </c>
      <c r="BX116">
        <v>0.70699999999999996</v>
      </c>
      <c r="BY116">
        <v>0.89200000000000002</v>
      </c>
      <c r="BZ116">
        <v>0.23</v>
      </c>
      <c r="CA116">
        <v>1.083</v>
      </c>
      <c r="CB116">
        <v>1.2110000000000001</v>
      </c>
      <c r="CC116">
        <v>0.70099999999999996</v>
      </c>
      <c r="CD116">
        <v>10.494999999999999</v>
      </c>
      <c r="CE116">
        <v>1.145</v>
      </c>
      <c r="CF116">
        <v>1.8740000000000001</v>
      </c>
      <c r="CG116">
        <v>3.552</v>
      </c>
      <c r="CH116">
        <v>1.0629999999999999</v>
      </c>
      <c r="CI116">
        <v>1.0920000000000001</v>
      </c>
      <c r="CJ116">
        <v>0.89800000000000002</v>
      </c>
      <c r="CK116">
        <v>9.6240000000000006</v>
      </c>
      <c r="CL116">
        <v>153.5</v>
      </c>
      <c r="CM116">
        <v>50.6</v>
      </c>
      <c r="CN116">
        <v>0</v>
      </c>
      <c r="CO116">
        <v>0</v>
      </c>
      <c r="CP116">
        <v>0</v>
      </c>
      <c r="CQ116">
        <v>0</v>
      </c>
      <c r="CR116">
        <v>0.06</v>
      </c>
      <c r="CS116">
        <v>0.38400000000000001</v>
      </c>
      <c r="CT116">
        <v>1.2E-2</v>
      </c>
      <c r="CU116">
        <v>6.6680000000000001</v>
      </c>
      <c r="CV116">
        <v>2.4E-2</v>
      </c>
      <c r="CW116">
        <v>3.7490000000000001</v>
      </c>
      <c r="CX116">
        <v>1.2E-2</v>
      </c>
      <c r="CY116">
        <v>0</v>
      </c>
      <c r="CZ116">
        <v>0</v>
      </c>
      <c r="DA116">
        <v>10.923</v>
      </c>
      <c r="DB116">
        <v>0</v>
      </c>
      <c r="DC116">
        <v>0</v>
      </c>
      <c r="DD116">
        <v>0.91200000000000003</v>
      </c>
      <c r="DE116">
        <v>1.2E-2</v>
      </c>
      <c r="DF116">
        <v>12.907999999999999</v>
      </c>
      <c r="DG116">
        <v>0.252</v>
      </c>
      <c r="DH116">
        <v>0</v>
      </c>
      <c r="DI116">
        <v>0</v>
      </c>
      <c r="DJ116">
        <v>14.084</v>
      </c>
      <c r="DK116">
        <v>0</v>
      </c>
      <c r="DL116">
        <v>0</v>
      </c>
      <c r="DM116">
        <v>3.2360000000000002</v>
      </c>
      <c r="DN116">
        <v>0.28899999999999998</v>
      </c>
      <c r="DO116">
        <v>0</v>
      </c>
      <c r="DP116">
        <v>0</v>
      </c>
      <c r="DQ116">
        <v>3.5999999999999997E-2</v>
      </c>
      <c r="DR116">
        <v>2.4E-2</v>
      </c>
      <c r="DS116">
        <v>0.06</v>
      </c>
      <c r="DT116">
        <v>1.2E-2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3.657</v>
      </c>
      <c r="EA116">
        <v>0</v>
      </c>
      <c r="EB116">
        <v>0</v>
      </c>
      <c r="EC116">
        <v>28.65</v>
      </c>
      <c r="ED116">
        <v>1.7689999999999999</v>
      </c>
      <c r="EE116">
        <v>68.400000000000006</v>
      </c>
      <c r="EF116">
        <v>2.8029999999999999</v>
      </c>
      <c r="EG116">
        <v>2.0316700000000001</v>
      </c>
      <c r="EH116">
        <v>2.4289999999999998</v>
      </c>
      <c r="EI116">
        <v>175</v>
      </c>
      <c r="EJ116">
        <v>0</v>
      </c>
      <c r="EK116">
        <v>0</v>
      </c>
      <c r="EL116">
        <v>0</v>
      </c>
      <c r="EM116" t="s">
        <v>241</v>
      </c>
      <c r="EN116" t="s">
        <v>242</v>
      </c>
      <c r="EO116" t="s">
        <v>242</v>
      </c>
      <c r="EP116" t="s">
        <v>242</v>
      </c>
      <c r="EQ116" t="s">
        <v>242</v>
      </c>
      <c r="ER116" t="s">
        <v>242</v>
      </c>
      <c r="ES116" t="s">
        <v>242</v>
      </c>
      <c r="ET116" t="s">
        <v>242</v>
      </c>
      <c r="EU116" t="s">
        <v>242</v>
      </c>
      <c r="EV116" t="s">
        <v>242</v>
      </c>
      <c r="EW116" t="s">
        <v>242</v>
      </c>
      <c r="EX116" t="s">
        <v>241</v>
      </c>
      <c r="EY116" t="s">
        <v>242</v>
      </c>
      <c r="EZ116" t="s">
        <v>242</v>
      </c>
      <c r="FA116" t="s">
        <v>242</v>
      </c>
      <c r="FB116" t="s">
        <v>242</v>
      </c>
      <c r="FC116" t="s">
        <v>242</v>
      </c>
      <c r="FD116" t="s">
        <v>242</v>
      </c>
      <c r="FE116" t="s">
        <v>242</v>
      </c>
      <c r="FF116" t="s">
        <v>242</v>
      </c>
      <c r="FG116" t="s">
        <v>241</v>
      </c>
      <c r="FH116" t="s">
        <v>241</v>
      </c>
      <c r="FI116" t="s">
        <v>241</v>
      </c>
      <c r="FJ116" t="s">
        <v>241</v>
      </c>
      <c r="FK116" t="s">
        <v>242</v>
      </c>
      <c r="FL116" t="s">
        <v>242</v>
      </c>
      <c r="FM116" t="s">
        <v>242</v>
      </c>
      <c r="FN116" t="s">
        <v>242</v>
      </c>
      <c r="FO116" t="s">
        <v>242</v>
      </c>
      <c r="FP116" t="s">
        <v>242</v>
      </c>
      <c r="FQ116" t="s">
        <v>242</v>
      </c>
      <c r="FR116" t="s">
        <v>242</v>
      </c>
      <c r="FS116" t="s">
        <v>242</v>
      </c>
      <c r="FT116" t="s">
        <v>242</v>
      </c>
      <c r="FU116" t="s">
        <v>242</v>
      </c>
      <c r="FV116" t="s">
        <v>242</v>
      </c>
      <c r="FW116" t="s">
        <v>242</v>
      </c>
      <c r="FX116" t="s">
        <v>242</v>
      </c>
      <c r="FY116" t="s">
        <v>242</v>
      </c>
      <c r="FZ116" t="s">
        <v>242</v>
      </c>
      <c r="GA116" t="s">
        <v>242</v>
      </c>
      <c r="GB116" t="s">
        <v>242</v>
      </c>
      <c r="GC116" t="s">
        <v>242</v>
      </c>
      <c r="GD116" t="s">
        <v>242</v>
      </c>
      <c r="GE116" t="s">
        <v>242</v>
      </c>
      <c r="GF116" t="s">
        <v>242</v>
      </c>
      <c r="GG116" t="s">
        <v>266</v>
      </c>
      <c r="GH116" t="s">
        <v>250</v>
      </c>
      <c r="GI116" t="s">
        <v>242</v>
      </c>
      <c r="GJ116" t="s">
        <v>242</v>
      </c>
      <c r="GK116" t="s">
        <v>242</v>
      </c>
      <c r="GL116">
        <v>0</v>
      </c>
      <c r="GM116">
        <v>0</v>
      </c>
      <c r="GN116">
        <v>0</v>
      </c>
      <c r="GR116" t="s">
        <v>242</v>
      </c>
      <c r="GS116" t="s">
        <v>242</v>
      </c>
      <c r="GT116" t="s">
        <v>242</v>
      </c>
      <c r="GU116" t="s">
        <v>242</v>
      </c>
      <c r="GV116" t="s">
        <v>242</v>
      </c>
      <c r="GW116" t="s">
        <v>242</v>
      </c>
      <c r="GX116" t="s">
        <v>242</v>
      </c>
      <c r="GY116" t="s">
        <v>242</v>
      </c>
      <c r="GZ116" t="s">
        <v>242</v>
      </c>
      <c r="HA116" t="s">
        <v>242</v>
      </c>
      <c r="HB116" t="s">
        <v>242</v>
      </c>
      <c r="HC116" t="s">
        <v>242</v>
      </c>
      <c r="HD116" t="s">
        <v>242</v>
      </c>
      <c r="HE116" t="s">
        <v>242</v>
      </c>
      <c r="HF116" t="s">
        <v>242</v>
      </c>
    </row>
    <row r="117" spans="1:214">
      <c r="A117">
        <v>3</v>
      </c>
      <c r="B117" t="s">
        <v>267</v>
      </c>
      <c r="F117">
        <v>536.29999999999995</v>
      </c>
      <c r="G117">
        <v>2243.8791999999999</v>
      </c>
      <c r="H117">
        <v>96.486000000000004</v>
      </c>
      <c r="I117">
        <v>20.405999999999999</v>
      </c>
      <c r="J117">
        <v>38.637999999999998</v>
      </c>
      <c r="K117">
        <v>24.5</v>
      </c>
      <c r="L117">
        <v>4.7119999999999997</v>
      </c>
      <c r="M117">
        <v>4.3940000000000001</v>
      </c>
      <c r="N117">
        <v>0.313</v>
      </c>
      <c r="O117">
        <v>0</v>
      </c>
      <c r="P117">
        <v>29.4</v>
      </c>
      <c r="Q117">
        <v>6</v>
      </c>
      <c r="R117">
        <v>0.14799999999999999</v>
      </c>
      <c r="S117">
        <v>0</v>
      </c>
      <c r="T117">
        <v>0.7</v>
      </c>
      <c r="U117">
        <v>0.56299999999999994</v>
      </c>
      <c r="V117">
        <v>36.299999999999997</v>
      </c>
      <c r="W117">
        <v>0.52100000000000002</v>
      </c>
      <c r="X117">
        <v>0.26400000000000001</v>
      </c>
      <c r="Y117">
        <v>3.5920000000000001</v>
      </c>
      <c r="Z117">
        <v>7.2430000000000003</v>
      </c>
      <c r="AA117">
        <v>0.72299999999999998</v>
      </c>
      <c r="AB117">
        <v>0.35399999999999998</v>
      </c>
      <c r="AC117">
        <v>3.38</v>
      </c>
      <c r="AD117">
        <v>29.7</v>
      </c>
      <c r="AE117">
        <v>2.4</v>
      </c>
      <c r="AF117">
        <v>49.902000000000001</v>
      </c>
      <c r="AG117">
        <v>1075.7</v>
      </c>
      <c r="AH117">
        <v>443.8</v>
      </c>
      <c r="AI117">
        <v>44.3</v>
      </c>
      <c r="AJ117">
        <v>53.6</v>
      </c>
      <c r="AK117">
        <v>200.5</v>
      </c>
      <c r="AL117">
        <v>238.7</v>
      </c>
      <c r="AM117">
        <v>1495.3</v>
      </c>
      <c r="AN117">
        <v>2.6110000000000002</v>
      </c>
      <c r="AO117">
        <v>3.7389999999999999</v>
      </c>
      <c r="AP117">
        <v>0.29399999999999998</v>
      </c>
      <c r="AQ117">
        <v>0.86099999999999999</v>
      </c>
      <c r="AR117">
        <v>109.8</v>
      </c>
      <c r="AS117">
        <v>3.17</v>
      </c>
      <c r="AT117">
        <v>0</v>
      </c>
      <c r="AU117">
        <v>0</v>
      </c>
      <c r="AV117">
        <v>0</v>
      </c>
      <c r="AW117">
        <v>0</v>
      </c>
      <c r="AX117">
        <v>0.92</v>
      </c>
      <c r="AY117">
        <v>0.55900000000000005</v>
      </c>
      <c r="AZ117">
        <v>0</v>
      </c>
      <c r="BA117">
        <v>1.4790000000000001</v>
      </c>
      <c r="BB117">
        <v>1.143</v>
      </c>
      <c r="BC117">
        <v>1.1850000000000001</v>
      </c>
      <c r="BD117">
        <v>0</v>
      </c>
      <c r="BE117">
        <v>2.3330000000000002</v>
      </c>
      <c r="BF117">
        <v>0.01</v>
      </c>
      <c r="BG117">
        <v>0</v>
      </c>
      <c r="BH117">
        <v>7.1999999999999995E-2</v>
      </c>
      <c r="BI117">
        <v>21.320799999999998</v>
      </c>
      <c r="BJ117">
        <v>21.392800000000001</v>
      </c>
      <c r="BK117">
        <v>1.2450000000000001</v>
      </c>
      <c r="BL117">
        <v>1.51</v>
      </c>
      <c r="BM117">
        <v>0.48980000000000001</v>
      </c>
      <c r="BN117">
        <v>1.0840000000000001</v>
      </c>
      <c r="BO117">
        <v>0.155</v>
      </c>
      <c r="BP117">
        <v>1.8320000000000001</v>
      </c>
      <c r="BQ117">
        <v>2.6549999999999998</v>
      </c>
      <c r="BR117">
        <v>0.94</v>
      </c>
      <c r="BS117">
        <v>1.494</v>
      </c>
      <c r="BT117">
        <v>1.548</v>
      </c>
      <c r="BU117">
        <v>0.46100000000000002</v>
      </c>
      <c r="BV117">
        <v>0.24299999999999999</v>
      </c>
      <c r="BW117">
        <v>0.81100000000000005</v>
      </c>
      <c r="BX117">
        <v>0.65900000000000003</v>
      </c>
      <c r="BY117">
        <v>0.85599999999999998</v>
      </c>
      <c r="BZ117">
        <v>0.218</v>
      </c>
      <c r="CA117">
        <v>1.0589999999999999</v>
      </c>
      <c r="CB117">
        <v>1.1870000000000001</v>
      </c>
      <c r="CC117">
        <v>0.64100000000000001</v>
      </c>
      <c r="CD117">
        <v>10.111000000000001</v>
      </c>
      <c r="CE117">
        <v>1.133</v>
      </c>
      <c r="CF117">
        <v>1.79</v>
      </c>
      <c r="CG117">
        <v>3.4079999999999999</v>
      </c>
      <c r="CH117">
        <v>0.97899999999999998</v>
      </c>
      <c r="CI117">
        <v>1.044</v>
      </c>
      <c r="CJ117">
        <v>0.81399999999999995</v>
      </c>
      <c r="CK117">
        <v>9.1679999999999993</v>
      </c>
      <c r="CL117">
        <v>122.3</v>
      </c>
      <c r="CM117">
        <v>41</v>
      </c>
      <c r="CN117">
        <v>0</v>
      </c>
      <c r="CO117">
        <v>0</v>
      </c>
      <c r="CP117">
        <v>0</v>
      </c>
      <c r="CQ117">
        <v>0</v>
      </c>
      <c r="CR117">
        <v>7.1999999999999995E-2</v>
      </c>
      <c r="CS117">
        <v>0.55200000000000005</v>
      </c>
      <c r="CT117">
        <v>3.5999999999999997E-2</v>
      </c>
      <c r="CU117">
        <v>8.4920000000000009</v>
      </c>
      <c r="CV117">
        <v>7.1999999999999995E-2</v>
      </c>
      <c r="CW117">
        <v>4.7450000000000001</v>
      </c>
      <c r="CX117">
        <v>2.4E-2</v>
      </c>
      <c r="CY117">
        <v>0</v>
      </c>
      <c r="CZ117">
        <v>0</v>
      </c>
      <c r="DA117">
        <v>14.007</v>
      </c>
      <c r="DB117">
        <v>0.06</v>
      </c>
      <c r="DC117">
        <v>0</v>
      </c>
      <c r="DD117">
        <v>1.26</v>
      </c>
      <c r="DE117">
        <v>2.4E-2</v>
      </c>
      <c r="DF117">
        <v>16.196000000000002</v>
      </c>
      <c r="DG117">
        <v>0.28799999999999998</v>
      </c>
      <c r="DH117">
        <v>0</v>
      </c>
      <c r="DI117">
        <v>0</v>
      </c>
      <c r="DJ117">
        <v>17.827999999999999</v>
      </c>
      <c r="DK117">
        <v>0</v>
      </c>
      <c r="DL117">
        <v>0</v>
      </c>
      <c r="DM117">
        <v>3.7160000000000002</v>
      </c>
      <c r="DN117">
        <v>0.373</v>
      </c>
      <c r="DO117">
        <v>0</v>
      </c>
      <c r="DP117">
        <v>0</v>
      </c>
      <c r="DQ117">
        <v>4.8000000000000001E-2</v>
      </c>
      <c r="DR117">
        <v>2.4E-2</v>
      </c>
      <c r="DS117">
        <v>0.108</v>
      </c>
      <c r="DT117">
        <v>2.4E-2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4.2809999999999997</v>
      </c>
      <c r="EA117">
        <v>0</v>
      </c>
      <c r="EB117">
        <v>0</v>
      </c>
      <c r="EC117">
        <v>36.101999999999997</v>
      </c>
      <c r="ED117">
        <v>2.3330000000000002</v>
      </c>
      <c r="EE117">
        <v>64.8</v>
      </c>
      <c r="EF117">
        <v>2.7789999999999999</v>
      </c>
      <c r="EG117">
        <v>2.0416699999999999</v>
      </c>
      <c r="EH117">
        <v>2.165</v>
      </c>
      <c r="EI117">
        <v>175</v>
      </c>
      <c r="EJ117">
        <v>0</v>
      </c>
      <c r="EK117">
        <v>0</v>
      </c>
      <c r="EL117">
        <v>0</v>
      </c>
      <c r="EM117" t="s">
        <v>241</v>
      </c>
      <c r="EU117" t="s">
        <v>241</v>
      </c>
      <c r="EV117" t="s">
        <v>241</v>
      </c>
      <c r="EX117" t="s">
        <v>241</v>
      </c>
      <c r="FA117" t="s">
        <v>242</v>
      </c>
      <c r="FG117" t="s">
        <v>241</v>
      </c>
      <c r="FH117" t="s">
        <v>241</v>
      </c>
      <c r="FI117" t="s">
        <v>241</v>
      </c>
      <c r="FJ117" t="s">
        <v>241</v>
      </c>
      <c r="FM117" t="s">
        <v>241</v>
      </c>
      <c r="GA117" t="s">
        <v>242</v>
      </c>
      <c r="GE117" t="s">
        <v>242</v>
      </c>
      <c r="GF117" t="s">
        <v>242</v>
      </c>
      <c r="GG117" t="s">
        <v>251</v>
      </c>
      <c r="GH117" t="s">
        <v>268</v>
      </c>
      <c r="GI117" t="s">
        <v>242</v>
      </c>
      <c r="GJ117" t="s">
        <v>242</v>
      </c>
      <c r="GK117" t="s">
        <v>242</v>
      </c>
      <c r="GL117">
        <v>0</v>
      </c>
      <c r="GM117">
        <v>0</v>
      </c>
      <c r="GN117">
        <v>0</v>
      </c>
    </row>
    <row r="118" spans="1:214">
      <c r="A118">
        <v>4</v>
      </c>
      <c r="B118" t="s">
        <v>344</v>
      </c>
      <c r="D118" t="s">
        <v>241</v>
      </c>
      <c r="E118" t="s">
        <v>231</v>
      </c>
      <c r="F118">
        <v>536.29999999999995</v>
      </c>
      <c r="G118">
        <v>2243.8791999999999</v>
      </c>
      <c r="H118">
        <v>96.486000000000004</v>
      </c>
      <c r="I118">
        <v>20.405999999999999</v>
      </c>
      <c r="J118">
        <v>38.637999999999998</v>
      </c>
      <c r="K118">
        <v>24.5</v>
      </c>
      <c r="L118">
        <v>4.7119999999999997</v>
      </c>
      <c r="M118">
        <v>4.3940000000000001</v>
      </c>
      <c r="N118">
        <v>0.313</v>
      </c>
      <c r="O118">
        <v>0</v>
      </c>
      <c r="P118">
        <v>29.4</v>
      </c>
      <c r="Q118">
        <v>6</v>
      </c>
      <c r="R118">
        <v>0.14799999999999999</v>
      </c>
      <c r="S118">
        <v>0</v>
      </c>
      <c r="T118">
        <v>0.7</v>
      </c>
      <c r="U118">
        <v>0.56299999999999994</v>
      </c>
      <c r="V118">
        <v>36.299999999999997</v>
      </c>
      <c r="W118">
        <v>0.52100000000000002</v>
      </c>
      <c r="X118">
        <v>0.26400000000000001</v>
      </c>
      <c r="Y118">
        <v>3.5920000000000001</v>
      </c>
      <c r="Z118">
        <v>7.2430000000000003</v>
      </c>
      <c r="AA118">
        <v>0.72299999999999998</v>
      </c>
      <c r="AB118">
        <v>0.35399999999999998</v>
      </c>
      <c r="AC118">
        <v>3.38</v>
      </c>
      <c r="AD118">
        <v>29.7</v>
      </c>
      <c r="AE118">
        <v>2.4</v>
      </c>
      <c r="AF118">
        <v>49.902000000000001</v>
      </c>
      <c r="AG118">
        <v>1075.7</v>
      </c>
      <c r="AH118">
        <v>443.8</v>
      </c>
      <c r="AI118">
        <v>44.3</v>
      </c>
      <c r="AJ118">
        <v>53.6</v>
      </c>
      <c r="AK118">
        <v>200.5</v>
      </c>
      <c r="AL118">
        <v>238.7</v>
      </c>
      <c r="AM118">
        <v>1495.3</v>
      </c>
      <c r="AN118">
        <v>2.6110000000000002</v>
      </c>
      <c r="AO118">
        <v>3.7389999999999999</v>
      </c>
      <c r="AP118">
        <v>0.29399999999999998</v>
      </c>
      <c r="AQ118">
        <v>0.86099999999999999</v>
      </c>
      <c r="AR118">
        <v>109.8</v>
      </c>
      <c r="AS118">
        <v>3.17</v>
      </c>
      <c r="AT118">
        <v>0</v>
      </c>
      <c r="AU118">
        <v>0</v>
      </c>
      <c r="AV118">
        <v>0</v>
      </c>
      <c r="AW118">
        <v>0</v>
      </c>
      <c r="AX118">
        <v>0.92</v>
      </c>
      <c r="AY118">
        <v>0.55900000000000005</v>
      </c>
      <c r="AZ118">
        <v>0</v>
      </c>
      <c r="BA118">
        <v>1.4790000000000001</v>
      </c>
      <c r="BB118">
        <v>1.143</v>
      </c>
      <c r="BC118">
        <v>1.1850000000000001</v>
      </c>
      <c r="BD118">
        <v>0</v>
      </c>
      <c r="BE118">
        <v>2.3330000000000002</v>
      </c>
      <c r="BF118">
        <v>0.01</v>
      </c>
      <c r="BG118">
        <v>0</v>
      </c>
      <c r="BH118">
        <v>7.1999999999999995E-2</v>
      </c>
      <c r="BI118">
        <v>21.320799999999998</v>
      </c>
      <c r="BJ118">
        <v>21.392800000000001</v>
      </c>
      <c r="BK118">
        <v>1.2450000000000001</v>
      </c>
      <c r="BL118">
        <v>1.51</v>
      </c>
      <c r="BM118">
        <v>0.48980000000000001</v>
      </c>
      <c r="BN118">
        <v>1.0840000000000001</v>
      </c>
      <c r="BO118">
        <v>0.155</v>
      </c>
      <c r="BP118">
        <v>1.8320000000000001</v>
      </c>
      <c r="BQ118">
        <v>2.6549999999999998</v>
      </c>
      <c r="BR118">
        <v>0.94</v>
      </c>
      <c r="BS118">
        <v>1.494</v>
      </c>
      <c r="BT118">
        <v>1.548</v>
      </c>
      <c r="BU118">
        <v>0.46100000000000002</v>
      </c>
      <c r="BV118">
        <v>0.24299999999999999</v>
      </c>
      <c r="BW118">
        <v>0.81100000000000005</v>
      </c>
      <c r="BX118">
        <v>0.65900000000000003</v>
      </c>
      <c r="BY118">
        <v>0.85599999999999998</v>
      </c>
      <c r="BZ118">
        <v>0.218</v>
      </c>
      <c r="CA118">
        <v>1.0589999999999999</v>
      </c>
      <c r="CB118">
        <v>1.1870000000000001</v>
      </c>
      <c r="CC118">
        <v>0.64100000000000001</v>
      </c>
      <c r="CD118">
        <v>10.111000000000001</v>
      </c>
      <c r="CE118">
        <v>1.133</v>
      </c>
      <c r="CF118">
        <v>1.79</v>
      </c>
      <c r="CG118">
        <v>3.4079999999999999</v>
      </c>
      <c r="CH118">
        <v>0.97899999999999998</v>
      </c>
      <c r="CI118">
        <v>1.044</v>
      </c>
      <c r="CJ118">
        <v>0.81399999999999995</v>
      </c>
      <c r="CK118">
        <v>9.1679999999999993</v>
      </c>
      <c r="CL118">
        <v>122.3</v>
      </c>
      <c r="CM118">
        <v>41</v>
      </c>
      <c r="CN118">
        <v>0</v>
      </c>
      <c r="CO118">
        <v>0</v>
      </c>
      <c r="CP118">
        <v>0</v>
      </c>
      <c r="CQ118">
        <v>0</v>
      </c>
      <c r="CR118">
        <v>7.1999999999999995E-2</v>
      </c>
      <c r="CS118">
        <v>0.55200000000000005</v>
      </c>
      <c r="CT118">
        <v>3.5999999999999997E-2</v>
      </c>
      <c r="CU118">
        <v>8.4920000000000009</v>
      </c>
      <c r="CV118">
        <v>7.1999999999999995E-2</v>
      </c>
      <c r="CW118">
        <v>4.7450000000000001</v>
      </c>
      <c r="CX118">
        <v>2.4E-2</v>
      </c>
      <c r="CY118">
        <v>0</v>
      </c>
      <c r="CZ118">
        <v>0</v>
      </c>
      <c r="DA118">
        <v>14.007</v>
      </c>
      <c r="DB118">
        <v>0.06</v>
      </c>
      <c r="DC118">
        <v>0</v>
      </c>
      <c r="DD118">
        <v>1.26</v>
      </c>
      <c r="DE118">
        <v>2.4E-2</v>
      </c>
      <c r="DF118">
        <v>16.196000000000002</v>
      </c>
      <c r="DG118">
        <v>0.28799999999999998</v>
      </c>
      <c r="DH118">
        <v>0</v>
      </c>
      <c r="DI118">
        <v>0</v>
      </c>
      <c r="DJ118">
        <v>17.827999999999999</v>
      </c>
      <c r="DK118">
        <v>0</v>
      </c>
      <c r="DL118">
        <v>0</v>
      </c>
      <c r="DM118">
        <v>3.7160000000000002</v>
      </c>
      <c r="DN118">
        <v>0.373</v>
      </c>
      <c r="DO118">
        <v>0</v>
      </c>
      <c r="DP118">
        <v>0</v>
      </c>
      <c r="DQ118">
        <v>4.8000000000000001E-2</v>
      </c>
      <c r="DR118">
        <v>2.4E-2</v>
      </c>
      <c r="DS118">
        <v>0.108</v>
      </c>
      <c r="DT118">
        <v>2.4E-2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4.2809999999999997</v>
      </c>
      <c r="EA118">
        <v>0</v>
      </c>
      <c r="EB118">
        <v>0</v>
      </c>
      <c r="EC118">
        <v>36.101999999999997</v>
      </c>
      <c r="ED118">
        <v>2.3330000000000002</v>
      </c>
      <c r="EE118">
        <v>64.8</v>
      </c>
      <c r="EF118">
        <v>2.7789999999999999</v>
      </c>
      <c r="EG118">
        <v>2.0416699999999999</v>
      </c>
      <c r="EH118">
        <v>2.165</v>
      </c>
      <c r="EI118">
        <v>175</v>
      </c>
      <c r="EJ118">
        <v>0</v>
      </c>
      <c r="EK118">
        <v>0</v>
      </c>
      <c r="EL118">
        <v>0</v>
      </c>
      <c r="EM118" t="s">
        <v>241</v>
      </c>
      <c r="EN118" t="s">
        <v>242</v>
      </c>
      <c r="EO118" t="s">
        <v>242</v>
      </c>
      <c r="EP118" t="s">
        <v>242</v>
      </c>
      <c r="EQ118" t="s">
        <v>242</v>
      </c>
      <c r="ER118" t="s">
        <v>242</v>
      </c>
      <c r="ES118" t="s">
        <v>242</v>
      </c>
      <c r="ET118" t="s">
        <v>242</v>
      </c>
      <c r="EU118" t="s">
        <v>241</v>
      </c>
      <c r="EV118" t="s">
        <v>241</v>
      </c>
      <c r="EW118" t="s">
        <v>242</v>
      </c>
      <c r="EX118" t="s">
        <v>241</v>
      </c>
      <c r="EY118" t="s">
        <v>242</v>
      </c>
      <c r="EZ118" t="s">
        <v>242</v>
      </c>
      <c r="FA118" t="s">
        <v>242</v>
      </c>
      <c r="FB118" t="s">
        <v>242</v>
      </c>
      <c r="FC118" t="s">
        <v>242</v>
      </c>
      <c r="FD118" t="s">
        <v>242</v>
      </c>
      <c r="FE118" t="s">
        <v>242</v>
      </c>
      <c r="FF118" t="s">
        <v>242</v>
      </c>
      <c r="FG118" t="s">
        <v>241</v>
      </c>
      <c r="FH118" t="s">
        <v>241</v>
      </c>
      <c r="FI118" t="s">
        <v>241</v>
      </c>
      <c r="FJ118" t="s">
        <v>241</v>
      </c>
      <c r="FK118" t="s">
        <v>242</v>
      </c>
      <c r="FL118" t="s">
        <v>242</v>
      </c>
      <c r="FM118" t="s">
        <v>241</v>
      </c>
      <c r="FN118" t="s">
        <v>242</v>
      </c>
      <c r="FO118" t="s">
        <v>242</v>
      </c>
      <c r="FP118" t="s">
        <v>242</v>
      </c>
      <c r="FQ118" t="s">
        <v>242</v>
      </c>
      <c r="FR118" t="s">
        <v>242</v>
      </c>
      <c r="FS118" t="s">
        <v>242</v>
      </c>
      <c r="FT118" t="s">
        <v>242</v>
      </c>
      <c r="FU118" t="s">
        <v>242</v>
      </c>
      <c r="FV118" t="s">
        <v>242</v>
      </c>
      <c r="FW118" t="s">
        <v>242</v>
      </c>
      <c r="FX118" t="s">
        <v>242</v>
      </c>
      <c r="FY118" t="s">
        <v>242</v>
      </c>
      <c r="FZ118" t="s">
        <v>242</v>
      </c>
      <c r="GA118" t="s">
        <v>242</v>
      </c>
      <c r="GB118" t="s">
        <v>242</v>
      </c>
      <c r="GC118" t="s">
        <v>242</v>
      </c>
      <c r="GD118" t="s">
        <v>242</v>
      </c>
      <c r="GE118" t="s">
        <v>242</v>
      </c>
      <c r="GF118" t="s">
        <v>242</v>
      </c>
      <c r="GG118" t="s">
        <v>251</v>
      </c>
      <c r="GH118" t="s">
        <v>268</v>
      </c>
      <c r="GI118" t="s">
        <v>242</v>
      </c>
      <c r="GJ118" t="s">
        <v>242</v>
      </c>
      <c r="GK118" t="s">
        <v>242</v>
      </c>
      <c r="GL118">
        <v>0</v>
      </c>
      <c r="GM118">
        <v>0</v>
      </c>
      <c r="GN118">
        <v>0</v>
      </c>
      <c r="GR118" t="s">
        <v>242</v>
      </c>
      <c r="GS118" t="s">
        <v>242</v>
      </c>
      <c r="GT118" t="s">
        <v>242</v>
      </c>
      <c r="GU118" t="s">
        <v>242</v>
      </c>
      <c r="GV118" t="s">
        <v>242</v>
      </c>
      <c r="GW118" t="s">
        <v>242</v>
      </c>
      <c r="GX118" t="s">
        <v>242</v>
      </c>
      <c r="GY118" t="s">
        <v>242</v>
      </c>
      <c r="GZ118" t="s">
        <v>242</v>
      </c>
      <c r="HA118" t="s">
        <v>242</v>
      </c>
      <c r="HB118" t="s">
        <v>242</v>
      </c>
      <c r="HC118" t="s">
        <v>242</v>
      </c>
      <c r="HD118" t="s">
        <v>242</v>
      </c>
      <c r="HE118" t="s">
        <v>242</v>
      </c>
      <c r="HF118" t="s">
        <v>242</v>
      </c>
    </row>
    <row r="119" spans="1:214">
      <c r="A119">
        <v>3</v>
      </c>
      <c r="B119" t="s">
        <v>269</v>
      </c>
      <c r="F119">
        <v>446.8</v>
      </c>
      <c r="G119">
        <v>1869.4112</v>
      </c>
      <c r="H119">
        <v>63.002000000000002</v>
      </c>
      <c r="I119">
        <v>24.471</v>
      </c>
      <c r="J119">
        <v>25.006</v>
      </c>
      <c r="K119">
        <v>29.015000000000001</v>
      </c>
      <c r="L119">
        <v>2.41</v>
      </c>
      <c r="M119">
        <v>5.0739999999999998</v>
      </c>
      <c r="N119">
        <v>0.94499999999999995</v>
      </c>
      <c r="O119">
        <v>0</v>
      </c>
      <c r="P119">
        <v>259.3</v>
      </c>
      <c r="Q119">
        <v>217.5</v>
      </c>
      <c r="R119">
        <v>0.17599999999999999</v>
      </c>
      <c r="S119">
        <v>1</v>
      </c>
      <c r="T119">
        <v>1.1839999999999999</v>
      </c>
      <c r="U119">
        <v>0.90100000000000002</v>
      </c>
      <c r="V119">
        <v>35</v>
      </c>
      <c r="W119">
        <v>0.33200000000000002</v>
      </c>
      <c r="X119">
        <v>0.35099999999999998</v>
      </c>
      <c r="Y119">
        <v>1.3268</v>
      </c>
      <c r="Z119">
        <v>6.5549999999999997</v>
      </c>
      <c r="AA119">
        <v>0.65500000000000003</v>
      </c>
      <c r="AB119">
        <v>0.14699999999999999</v>
      </c>
      <c r="AC119">
        <v>7.21</v>
      </c>
      <c r="AD119">
        <v>53</v>
      </c>
      <c r="AE119">
        <v>1.44</v>
      </c>
      <c r="AF119">
        <v>0.51400000000000001</v>
      </c>
      <c r="AG119">
        <v>984.8</v>
      </c>
      <c r="AH119">
        <v>283.8</v>
      </c>
      <c r="AI119">
        <v>645.29999999999995</v>
      </c>
      <c r="AJ119">
        <v>53.5</v>
      </c>
      <c r="AK119">
        <v>508</v>
      </c>
      <c r="AL119">
        <v>214.5</v>
      </c>
      <c r="AM119">
        <v>1504.3</v>
      </c>
      <c r="AN119">
        <v>1.4610000000000001</v>
      </c>
      <c r="AO119">
        <v>3.754</v>
      </c>
      <c r="AP119">
        <v>0.32</v>
      </c>
      <c r="AQ119">
        <v>0.57399999999999995</v>
      </c>
      <c r="AR119">
        <v>136.5</v>
      </c>
      <c r="AS119">
        <v>29.83</v>
      </c>
      <c r="AT119">
        <v>0</v>
      </c>
      <c r="AU119">
        <v>0</v>
      </c>
      <c r="AV119">
        <v>0</v>
      </c>
      <c r="AW119">
        <v>0</v>
      </c>
      <c r="AX119">
        <v>2.0979999999999999</v>
      </c>
      <c r="AY119">
        <v>2.2519999999999998</v>
      </c>
      <c r="AZ119">
        <v>0</v>
      </c>
      <c r="BA119">
        <v>4.3449999999999998</v>
      </c>
      <c r="BB119">
        <v>1.0589999999999999</v>
      </c>
      <c r="BC119">
        <v>0.47499999999999998</v>
      </c>
      <c r="BD119">
        <v>0.32500000000000001</v>
      </c>
      <c r="BE119">
        <v>1.8540000000000001</v>
      </c>
      <c r="BF119">
        <v>0.08</v>
      </c>
      <c r="BG119">
        <v>0.09</v>
      </c>
      <c r="BH119">
        <v>0</v>
      </c>
      <c r="BI119">
        <v>22.021000000000001</v>
      </c>
      <c r="BJ119">
        <v>22.021000000000001</v>
      </c>
      <c r="BK119">
        <v>0.78800000000000003</v>
      </c>
      <c r="BL119">
        <v>1.032</v>
      </c>
      <c r="BM119">
        <v>0.151</v>
      </c>
      <c r="BN119">
        <v>0.39900000000000002</v>
      </c>
      <c r="BO119">
        <v>9.7000000000000003E-2</v>
      </c>
      <c r="BP119">
        <v>0.99299999999999999</v>
      </c>
      <c r="BQ119">
        <v>1.472</v>
      </c>
      <c r="BR119">
        <v>1.222</v>
      </c>
      <c r="BS119">
        <v>2.258</v>
      </c>
      <c r="BT119">
        <v>1.788</v>
      </c>
      <c r="BU119">
        <v>0.55500000000000005</v>
      </c>
      <c r="BV119">
        <v>0.16400000000000001</v>
      </c>
      <c r="BW119">
        <v>1.226</v>
      </c>
      <c r="BX119">
        <v>1.1559999999999999</v>
      </c>
      <c r="BY119">
        <v>0.97099999999999997</v>
      </c>
      <c r="BZ119">
        <v>0.32100000000000001</v>
      </c>
      <c r="CA119">
        <v>1.514</v>
      </c>
      <c r="CB119">
        <v>0.86299999999999999</v>
      </c>
      <c r="CC119">
        <v>0.61899999999999999</v>
      </c>
      <c r="CD119">
        <v>12.641999999999999</v>
      </c>
      <c r="CE119">
        <v>0.73399999999999999</v>
      </c>
      <c r="CF119">
        <v>1.5880000000000001</v>
      </c>
      <c r="CG119">
        <v>5.6619999999999999</v>
      </c>
      <c r="CH119">
        <v>0.501</v>
      </c>
      <c r="CI119">
        <v>2.7080000000000002</v>
      </c>
      <c r="CJ119">
        <v>1.302</v>
      </c>
      <c r="CK119">
        <v>12.497999999999999</v>
      </c>
      <c r="CL119">
        <v>59.1</v>
      </c>
      <c r="CM119">
        <v>19.600000000000001</v>
      </c>
      <c r="CN119">
        <v>0.79200000000000004</v>
      </c>
      <c r="CO119">
        <v>0.51200000000000001</v>
      </c>
      <c r="CP119">
        <v>0.316</v>
      </c>
      <c r="CQ119">
        <v>0.63600000000000001</v>
      </c>
      <c r="CR119">
        <v>0.82799999999999996</v>
      </c>
      <c r="CS119">
        <v>2.4409999999999998</v>
      </c>
      <c r="CT119">
        <v>0.26400000000000001</v>
      </c>
      <c r="CU119">
        <v>6.26</v>
      </c>
      <c r="CV119">
        <v>0.20499999999999999</v>
      </c>
      <c r="CW119">
        <v>2.36</v>
      </c>
      <c r="CX119">
        <v>0.13200000000000001</v>
      </c>
      <c r="CY119">
        <v>0.02</v>
      </c>
      <c r="CZ119">
        <v>0</v>
      </c>
      <c r="DA119">
        <v>14.768000000000001</v>
      </c>
      <c r="DB119">
        <v>0.312</v>
      </c>
      <c r="DC119">
        <v>0.152</v>
      </c>
      <c r="DD119">
        <v>0.65200000000000002</v>
      </c>
      <c r="DE119">
        <v>0.224</v>
      </c>
      <c r="DF119">
        <v>5.9569999999999999</v>
      </c>
      <c r="DG119">
        <v>0.123</v>
      </c>
      <c r="DH119">
        <v>7.4999999999999997E-2</v>
      </c>
      <c r="DI119">
        <v>0</v>
      </c>
      <c r="DJ119">
        <v>7.4950000000000001</v>
      </c>
      <c r="DK119">
        <v>0</v>
      </c>
      <c r="DL119">
        <v>0</v>
      </c>
      <c r="DM119">
        <v>0.81</v>
      </c>
      <c r="DN119">
        <v>0.35899999999999999</v>
      </c>
      <c r="DO119">
        <v>0</v>
      </c>
      <c r="DP119">
        <v>0</v>
      </c>
      <c r="DQ119">
        <v>0</v>
      </c>
      <c r="DR119">
        <v>0</v>
      </c>
      <c r="DS119">
        <v>5.5E-2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1.224</v>
      </c>
      <c r="EA119">
        <v>1.304</v>
      </c>
      <c r="EB119">
        <v>0.95199999999999996</v>
      </c>
      <c r="EC119">
        <v>21.225999999999999</v>
      </c>
      <c r="ED119">
        <v>1.47</v>
      </c>
      <c r="EE119">
        <v>56</v>
      </c>
      <c r="EF119">
        <v>0.89400000000000002</v>
      </c>
      <c r="EG119">
        <v>2.4179200000000001</v>
      </c>
      <c r="EH119">
        <v>2.4500000000000002</v>
      </c>
      <c r="EI119">
        <v>43</v>
      </c>
      <c r="EJ119">
        <v>0</v>
      </c>
      <c r="EK119">
        <v>0</v>
      </c>
      <c r="EL119">
        <v>0</v>
      </c>
      <c r="EM119" t="s">
        <v>241</v>
      </c>
      <c r="ES119" t="s">
        <v>241</v>
      </c>
      <c r="FA119" t="s">
        <v>242</v>
      </c>
      <c r="FG119" t="s">
        <v>241</v>
      </c>
      <c r="GA119" t="s">
        <v>242</v>
      </c>
      <c r="GE119" t="s">
        <v>242</v>
      </c>
      <c r="GF119" t="s">
        <v>242</v>
      </c>
      <c r="GG119" t="s">
        <v>235</v>
      </c>
      <c r="GH119" t="s">
        <v>243</v>
      </c>
      <c r="GI119" t="s">
        <v>242</v>
      </c>
      <c r="GJ119" t="s">
        <v>242</v>
      </c>
      <c r="GK119" t="s">
        <v>242</v>
      </c>
      <c r="GL119">
        <v>0</v>
      </c>
      <c r="GM119">
        <v>0</v>
      </c>
      <c r="GN119">
        <v>0</v>
      </c>
    </row>
    <row r="120" spans="1:214">
      <c r="A120">
        <v>4</v>
      </c>
      <c r="B120" t="s">
        <v>342</v>
      </c>
      <c r="D120" t="s">
        <v>241</v>
      </c>
      <c r="E120" t="s">
        <v>231</v>
      </c>
      <c r="F120">
        <v>446.8</v>
      </c>
      <c r="G120">
        <v>1869.4112</v>
      </c>
      <c r="H120">
        <v>63.002000000000002</v>
      </c>
      <c r="I120">
        <v>24.471</v>
      </c>
      <c r="J120">
        <v>25.006</v>
      </c>
      <c r="K120">
        <v>29.015000000000001</v>
      </c>
      <c r="L120">
        <v>2.41</v>
      </c>
      <c r="M120">
        <v>5.0739999999999998</v>
      </c>
      <c r="N120">
        <v>0.94499999999999995</v>
      </c>
      <c r="O120">
        <v>0</v>
      </c>
      <c r="P120">
        <v>259.3</v>
      </c>
      <c r="Q120">
        <v>217.5</v>
      </c>
      <c r="R120">
        <v>0.17599999999999999</v>
      </c>
      <c r="S120">
        <v>1</v>
      </c>
      <c r="T120">
        <v>1.1839999999999999</v>
      </c>
      <c r="U120">
        <v>0.90100000000000002</v>
      </c>
      <c r="V120">
        <v>35</v>
      </c>
      <c r="W120">
        <v>0.33200000000000002</v>
      </c>
      <c r="X120">
        <v>0.35099999999999998</v>
      </c>
      <c r="Y120">
        <v>1.3268</v>
      </c>
      <c r="Z120">
        <v>6.5549999999999997</v>
      </c>
      <c r="AA120">
        <v>0.65500000000000003</v>
      </c>
      <c r="AB120">
        <v>0.14699999999999999</v>
      </c>
      <c r="AC120">
        <v>7.21</v>
      </c>
      <c r="AD120">
        <v>53</v>
      </c>
      <c r="AE120">
        <v>1.44</v>
      </c>
      <c r="AF120">
        <v>0.51400000000000001</v>
      </c>
      <c r="AG120">
        <v>984.8</v>
      </c>
      <c r="AH120">
        <v>283.8</v>
      </c>
      <c r="AI120">
        <v>645.29999999999995</v>
      </c>
      <c r="AJ120">
        <v>53.5</v>
      </c>
      <c r="AK120">
        <v>508</v>
      </c>
      <c r="AL120">
        <v>214.5</v>
      </c>
      <c r="AM120">
        <v>1504.3</v>
      </c>
      <c r="AN120">
        <v>1.4610000000000001</v>
      </c>
      <c r="AO120">
        <v>3.754</v>
      </c>
      <c r="AP120">
        <v>0.32</v>
      </c>
      <c r="AQ120">
        <v>0.57399999999999995</v>
      </c>
      <c r="AR120">
        <v>136.5</v>
      </c>
      <c r="AS120">
        <v>29.83</v>
      </c>
      <c r="AT120">
        <v>0</v>
      </c>
      <c r="AU120">
        <v>0</v>
      </c>
      <c r="AV120">
        <v>0</v>
      </c>
      <c r="AW120">
        <v>0</v>
      </c>
      <c r="AX120">
        <v>2.0979999999999999</v>
      </c>
      <c r="AY120">
        <v>2.2519999999999998</v>
      </c>
      <c r="AZ120">
        <v>0</v>
      </c>
      <c r="BA120">
        <v>4.3449999999999998</v>
      </c>
      <c r="BB120">
        <v>1.0589999999999999</v>
      </c>
      <c r="BC120">
        <v>0.47499999999999998</v>
      </c>
      <c r="BD120">
        <v>0.32500000000000001</v>
      </c>
      <c r="BE120">
        <v>1.8540000000000001</v>
      </c>
      <c r="BF120">
        <v>0.08</v>
      </c>
      <c r="BG120">
        <v>0.09</v>
      </c>
      <c r="BH120">
        <v>0</v>
      </c>
      <c r="BI120">
        <v>22.021000000000001</v>
      </c>
      <c r="BJ120">
        <v>22.021000000000001</v>
      </c>
      <c r="BK120">
        <v>0.78800000000000003</v>
      </c>
      <c r="BL120">
        <v>1.032</v>
      </c>
      <c r="BM120">
        <v>0.151</v>
      </c>
      <c r="BN120">
        <v>0.39900000000000002</v>
      </c>
      <c r="BO120">
        <v>9.7000000000000003E-2</v>
      </c>
      <c r="BP120">
        <v>0.99299999999999999</v>
      </c>
      <c r="BQ120">
        <v>1.472</v>
      </c>
      <c r="BR120">
        <v>1.222</v>
      </c>
      <c r="BS120">
        <v>2.258</v>
      </c>
      <c r="BT120">
        <v>1.788</v>
      </c>
      <c r="BU120">
        <v>0.55500000000000005</v>
      </c>
      <c r="BV120">
        <v>0.16400000000000001</v>
      </c>
      <c r="BW120">
        <v>1.226</v>
      </c>
      <c r="BX120">
        <v>1.1559999999999999</v>
      </c>
      <c r="BY120">
        <v>0.97099999999999997</v>
      </c>
      <c r="BZ120">
        <v>0.32100000000000001</v>
      </c>
      <c r="CA120">
        <v>1.514</v>
      </c>
      <c r="CB120">
        <v>0.86299999999999999</v>
      </c>
      <c r="CC120">
        <v>0.61899999999999999</v>
      </c>
      <c r="CD120">
        <v>12.641999999999999</v>
      </c>
      <c r="CE120">
        <v>0.73399999999999999</v>
      </c>
      <c r="CF120">
        <v>1.5880000000000001</v>
      </c>
      <c r="CG120">
        <v>5.6619999999999999</v>
      </c>
      <c r="CH120">
        <v>0.501</v>
      </c>
      <c r="CI120">
        <v>2.7080000000000002</v>
      </c>
      <c r="CJ120">
        <v>1.302</v>
      </c>
      <c r="CK120">
        <v>12.497999999999999</v>
      </c>
      <c r="CL120">
        <v>59.1</v>
      </c>
      <c r="CM120">
        <v>19.600000000000001</v>
      </c>
      <c r="CN120">
        <v>0.79200000000000004</v>
      </c>
      <c r="CO120">
        <v>0.51200000000000001</v>
      </c>
      <c r="CP120">
        <v>0.316</v>
      </c>
      <c r="CQ120">
        <v>0.63600000000000001</v>
      </c>
      <c r="CR120">
        <v>0.82799999999999996</v>
      </c>
      <c r="CS120">
        <v>2.4409999999999998</v>
      </c>
      <c r="CT120">
        <v>0.26400000000000001</v>
      </c>
      <c r="CU120">
        <v>6.26</v>
      </c>
      <c r="CV120">
        <v>0.20499999999999999</v>
      </c>
      <c r="CW120">
        <v>2.36</v>
      </c>
      <c r="CX120">
        <v>0.13200000000000001</v>
      </c>
      <c r="CY120">
        <v>0.02</v>
      </c>
      <c r="CZ120">
        <v>0</v>
      </c>
      <c r="DA120">
        <v>14.768000000000001</v>
      </c>
      <c r="DB120">
        <v>0.312</v>
      </c>
      <c r="DC120">
        <v>0.152</v>
      </c>
      <c r="DD120">
        <v>0.65200000000000002</v>
      </c>
      <c r="DE120">
        <v>0.224</v>
      </c>
      <c r="DF120">
        <v>5.9569999999999999</v>
      </c>
      <c r="DG120">
        <v>0.123</v>
      </c>
      <c r="DH120">
        <v>7.4999999999999997E-2</v>
      </c>
      <c r="DI120">
        <v>0</v>
      </c>
      <c r="DJ120">
        <v>7.4950000000000001</v>
      </c>
      <c r="DK120">
        <v>0</v>
      </c>
      <c r="DL120">
        <v>0</v>
      </c>
      <c r="DM120">
        <v>0.81</v>
      </c>
      <c r="DN120">
        <v>0.35899999999999999</v>
      </c>
      <c r="DO120">
        <v>0</v>
      </c>
      <c r="DP120">
        <v>0</v>
      </c>
      <c r="DQ120">
        <v>0</v>
      </c>
      <c r="DR120">
        <v>0</v>
      </c>
      <c r="DS120">
        <v>5.5E-2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1.224</v>
      </c>
      <c r="EA120">
        <v>1.304</v>
      </c>
      <c r="EB120">
        <v>0.95199999999999996</v>
      </c>
      <c r="EC120">
        <v>21.225999999999999</v>
      </c>
      <c r="ED120">
        <v>1.47</v>
      </c>
      <c r="EE120">
        <v>56</v>
      </c>
      <c r="EF120">
        <v>0.89400000000000002</v>
      </c>
      <c r="EG120">
        <v>2.4179200000000001</v>
      </c>
      <c r="EH120">
        <v>2.4500000000000002</v>
      </c>
      <c r="EI120">
        <v>43</v>
      </c>
      <c r="EJ120">
        <v>0</v>
      </c>
      <c r="EK120">
        <v>0</v>
      </c>
      <c r="EL120">
        <v>0</v>
      </c>
      <c r="EM120" t="s">
        <v>241</v>
      </c>
      <c r="EN120" t="s">
        <v>242</v>
      </c>
      <c r="EO120" t="s">
        <v>242</v>
      </c>
      <c r="EP120" t="s">
        <v>242</v>
      </c>
      <c r="EQ120" t="s">
        <v>242</v>
      </c>
      <c r="ER120" t="s">
        <v>242</v>
      </c>
      <c r="ES120" t="s">
        <v>241</v>
      </c>
      <c r="ET120" t="s">
        <v>242</v>
      </c>
      <c r="EU120" t="s">
        <v>242</v>
      </c>
      <c r="EV120" t="s">
        <v>242</v>
      </c>
      <c r="EW120" t="s">
        <v>242</v>
      </c>
      <c r="EX120" t="s">
        <v>242</v>
      </c>
      <c r="EY120" t="s">
        <v>242</v>
      </c>
      <c r="EZ120" t="s">
        <v>242</v>
      </c>
      <c r="FA120" t="s">
        <v>242</v>
      </c>
      <c r="FB120" t="s">
        <v>242</v>
      </c>
      <c r="FC120" t="s">
        <v>242</v>
      </c>
      <c r="FD120" t="s">
        <v>242</v>
      </c>
      <c r="FE120" t="s">
        <v>242</v>
      </c>
      <c r="FF120" t="s">
        <v>242</v>
      </c>
      <c r="FG120" t="s">
        <v>241</v>
      </c>
      <c r="FH120" t="s">
        <v>242</v>
      </c>
      <c r="FI120" t="s">
        <v>242</v>
      </c>
      <c r="FJ120" t="s">
        <v>242</v>
      </c>
      <c r="FK120" t="s">
        <v>242</v>
      </c>
      <c r="FL120" t="s">
        <v>242</v>
      </c>
      <c r="FM120" t="s">
        <v>242</v>
      </c>
      <c r="FN120" t="s">
        <v>242</v>
      </c>
      <c r="FO120" t="s">
        <v>242</v>
      </c>
      <c r="FP120" t="s">
        <v>242</v>
      </c>
      <c r="FQ120" t="s">
        <v>242</v>
      </c>
      <c r="FR120" t="s">
        <v>242</v>
      </c>
      <c r="FS120" t="s">
        <v>242</v>
      </c>
      <c r="FT120" t="s">
        <v>242</v>
      </c>
      <c r="FU120" t="s">
        <v>242</v>
      </c>
      <c r="FV120" t="s">
        <v>242</v>
      </c>
      <c r="FW120" t="s">
        <v>242</v>
      </c>
      <c r="FX120" t="s">
        <v>242</v>
      </c>
      <c r="FY120" t="s">
        <v>242</v>
      </c>
      <c r="FZ120" t="s">
        <v>242</v>
      </c>
      <c r="GA120" t="s">
        <v>242</v>
      </c>
      <c r="GB120" t="s">
        <v>242</v>
      </c>
      <c r="GC120" t="s">
        <v>242</v>
      </c>
      <c r="GD120" t="s">
        <v>242</v>
      </c>
      <c r="GE120" t="s">
        <v>242</v>
      </c>
      <c r="GF120" t="s">
        <v>242</v>
      </c>
      <c r="GG120" t="s">
        <v>235</v>
      </c>
      <c r="GH120" t="s">
        <v>243</v>
      </c>
      <c r="GI120" t="s">
        <v>242</v>
      </c>
      <c r="GJ120" t="s">
        <v>242</v>
      </c>
      <c r="GK120" t="s">
        <v>242</v>
      </c>
      <c r="GL120">
        <v>0</v>
      </c>
      <c r="GM120">
        <v>0</v>
      </c>
      <c r="GN120">
        <v>0</v>
      </c>
      <c r="GR120" t="s">
        <v>242</v>
      </c>
      <c r="GS120" t="s">
        <v>242</v>
      </c>
      <c r="GT120" t="s">
        <v>242</v>
      </c>
      <c r="GU120" t="s">
        <v>242</v>
      </c>
      <c r="GV120" t="s">
        <v>242</v>
      </c>
      <c r="GW120" t="s">
        <v>242</v>
      </c>
      <c r="GX120" t="s">
        <v>242</v>
      </c>
      <c r="GY120" t="s">
        <v>242</v>
      </c>
      <c r="GZ120" t="s">
        <v>242</v>
      </c>
      <c r="HA120" t="s">
        <v>242</v>
      </c>
      <c r="HB120" t="s">
        <v>242</v>
      </c>
      <c r="HC120" t="s">
        <v>242</v>
      </c>
      <c r="HD120" t="s">
        <v>242</v>
      </c>
      <c r="HE120" t="s">
        <v>242</v>
      </c>
      <c r="HF120" t="s">
        <v>242</v>
      </c>
    </row>
    <row r="121" spans="1:214">
      <c r="A121">
        <v>3</v>
      </c>
      <c r="B121" t="s">
        <v>270</v>
      </c>
      <c r="F121">
        <v>423.6</v>
      </c>
      <c r="G121">
        <v>1772.3424</v>
      </c>
      <c r="H121">
        <v>69.13</v>
      </c>
      <c r="I121">
        <v>19.047000000000001</v>
      </c>
      <c r="J121">
        <v>24.85</v>
      </c>
      <c r="K121">
        <v>29.138999999999999</v>
      </c>
      <c r="L121">
        <v>2.4620000000000002</v>
      </c>
      <c r="M121">
        <v>4.702</v>
      </c>
      <c r="N121">
        <v>0.59299999999999997</v>
      </c>
      <c r="O121">
        <v>0</v>
      </c>
      <c r="P121">
        <v>146.9</v>
      </c>
      <c r="Q121">
        <v>114.7</v>
      </c>
      <c r="R121">
        <v>0.12</v>
      </c>
      <c r="S121">
        <v>0.5</v>
      </c>
      <c r="T121">
        <v>1.024</v>
      </c>
      <c r="U121">
        <v>0.71299999999999997</v>
      </c>
      <c r="V121">
        <v>30.2</v>
      </c>
      <c r="W121">
        <v>0.56399999999999995</v>
      </c>
      <c r="X121">
        <v>0.29899999999999999</v>
      </c>
      <c r="Y121">
        <v>2.2867999999999999</v>
      </c>
      <c r="Z121">
        <v>6.1029999999999998</v>
      </c>
      <c r="AA121">
        <v>0.67900000000000005</v>
      </c>
      <c r="AB121">
        <v>0.26700000000000002</v>
      </c>
      <c r="AC121">
        <v>7.37</v>
      </c>
      <c r="AD121">
        <v>45.4</v>
      </c>
      <c r="AE121">
        <v>1.1200000000000001</v>
      </c>
      <c r="AF121">
        <v>10.51</v>
      </c>
      <c r="AG121">
        <v>1083.5999999999999</v>
      </c>
      <c r="AH121">
        <v>360.6</v>
      </c>
      <c r="AI121">
        <v>339.3</v>
      </c>
      <c r="AJ121">
        <v>49.5</v>
      </c>
      <c r="AK121">
        <v>356</v>
      </c>
      <c r="AL121">
        <v>187.3</v>
      </c>
      <c r="AM121">
        <v>1599.1</v>
      </c>
      <c r="AN121">
        <v>1.6930000000000001</v>
      </c>
      <c r="AO121">
        <v>2.9060000000000001</v>
      </c>
      <c r="AP121">
        <v>0.312</v>
      </c>
      <c r="AQ121">
        <v>0.59399999999999997</v>
      </c>
      <c r="AR121">
        <v>110.9</v>
      </c>
      <c r="AS121">
        <v>16.87</v>
      </c>
      <c r="AT121">
        <v>0</v>
      </c>
      <c r="AU121">
        <v>0</v>
      </c>
      <c r="AV121">
        <v>0</v>
      </c>
      <c r="AW121">
        <v>0</v>
      </c>
      <c r="AX121">
        <v>2.1419999999999999</v>
      </c>
      <c r="AY121">
        <v>2.2879999999999998</v>
      </c>
      <c r="AZ121">
        <v>0</v>
      </c>
      <c r="BA121">
        <v>4.4249999999999998</v>
      </c>
      <c r="BB121">
        <v>1.071</v>
      </c>
      <c r="BC121">
        <v>0.47499999999999998</v>
      </c>
      <c r="BD121">
        <v>0.32500000000000001</v>
      </c>
      <c r="BE121">
        <v>1.8660000000000001</v>
      </c>
      <c r="BF121">
        <v>0.08</v>
      </c>
      <c r="BG121">
        <v>0.09</v>
      </c>
      <c r="BH121">
        <v>0</v>
      </c>
      <c r="BI121">
        <v>22.048999999999999</v>
      </c>
      <c r="BJ121">
        <v>22.048999999999999</v>
      </c>
      <c r="BK121">
        <v>0.79600000000000004</v>
      </c>
      <c r="BL121">
        <v>1.056</v>
      </c>
      <c r="BM121">
        <v>0.155</v>
      </c>
      <c r="BN121">
        <v>0.40699999999999997</v>
      </c>
      <c r="BO121">
        <v>0.10100000000000001</v>
      </c>
      <c r="BP121">
        <v>1.0129999999999999</v>
      </c>
      <c r="BQ121">
        <v>1.508</v>
      </c>
      <c r="BR121">
        <v>0.91800000000000004</v>
      </c>
      <c r="BS121">
        <v>1.6140000000000001</v>
      </c>
      <c r="BT121">
        <v>1.3680000000000001</v>
      </c>
      <c r="BU121">
        <v>0.42699999999999999</v>
      </c>
      <c r="BV121">
        <v>0.17599999999999999</v>
      </c>
      <c r="BW121">
        <v>0.89800000000000002</v>
      </c>
      <c r="BX121">
        <v>0.8</v>
      </c>
      <c r="BY121">
        <v>0.75900000000000001</v>
      </c>
      <c r="BZ121">
        <v>0.23300000000000001</v>
      </c>
      <c r="CA121">
        <v>1.0940000000000001</v>
      </c>
      <c r="CB121">
        <v>0.79500000000000004</v>
      </c>
      <c r="CC121">
        <v>0.51900000000000002</v>
      </c>
      <c r="CD121">
        <v>9.5820000000000007</v>
      </c>
      <c r="CE121">
        <v>0.71</v>
      </c>
      <c r="CF121">
        <v>1.3680000000000001</v>
      </c>
      <c r="CG121">
        <v>4.194</v>
      </c>
      <c r="CH121">
        <v>0.56899999999999995</v>
      </c>
      <c r="CI121">
        <v>1.764</v>
      </c>
      <c r="CJ121">
        <v>0.95399999999999996</v>
      </c>
      <c r="CK121">
        <v>9.5579999999999998</v>
      </c>
      <c r="CL121">
        <v>99.9</v>
      </c>
      <c r="CM121">
        <v>33.200000000000003</v>
      </c>
      <c r="CN121">
        <v>0.39600000000000002</v>
      </c>
      <c r="CO121">
        <v>0.25600000000000001</v>
      </c>
      <c r="CP121">
        <v>0.16800000000000001</v>
      </c>
      <c r="CQ121">
        <v>0.32800000000000001</v>
      </c>
      <c r="CR121">
        <v>0.46400000000000002</v>
      </c>
      <c r="CS121">
        <v>1.397</v>
      </c>
      <c r="CT121">
        <v>0.13600000000000001</v>
      </c>
      <c r="CU121">
        <v>5.7519999999999998</v>
      </c>
      <c r="CV121">
        <v>0.11700000000000001</v>
      </c>
      <c r="CW121">
        <v>2.6440000000000001</v>
      </c>
      <c r="CX121">
        <v>0.08</v>
      </c>
      <c r="CY121">
        <v>0.02</v>
      </c>
      <c r="CZ121">
        <v>0</v>
      </c>
      <c r="DA121">
        <v>11.763999999999999</v>
      </c>
      <c r="DB121">
        <v>0.156</v>
      </c>
      <c r="DC121">
        <v>7.5999999999999998E-2</v>
      </c>
      <c r="DD121">
        <v>0.69599999999999995</v>
      </c>
      <c r="DE121">
        <v>0.11600000000000001</v>
      </c>
      <c r="DF121">
        <v>8.0449999999999999</v>
      </c>
      <c r="DG121">
        <v>0.191</v>
      </c>
      <c r="DH121">
        <v>7.4999999999999997E-2</v>
      </c>
      <c r="DI121">
        <v>0</v>
      </c>
      <c r="DJ121">
        <v>9.359</v>
      </c>
      <c r="DK121">
        <v>0</v>
      </c>
      <c r="DL121">
        <v>0</v>
      </c>
      <c r="DM121">
        <v>1.694</v>
      </c>
      <c r="DN121">
        <v>0.29499999999999998</v>
      </c>
      <c r="DO121">
        <v>0</v>
      </c>
      <c r="DP121">
        <v>0</v>
      </c>
      <c r="DQ121">
        <v>1.2E-2</v>
      </c>
      <c r="DR121">
        <v>8.0000000000000002E-3</v>
      </c>
      <c r="DS121">
        <v>7.9000000000000001E-2</v>
      </c>
      <c r="DT121">
        <v>4.0000000000000001E-3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2.0880000000000001</v>
      </c>
      <c r="EA121">
        <v>0.65200000000000002</v>
      </c>
      <c r="EB121">
        <v>0.496</v>
      </c>
      <c r="EC121">
        <v>22.058</v>
      </c>
      <c r="ED121">
        <v>1.4419999999999999</v>
      </c>
      <c r="EE121">
        <v>53.6</v>
      </c>
      <c r="EF121">
        <v>0.998</v>
      </c>
      <c r="EG121">
        <v>2.4282499999999998</v>
      </c>
      <c r="EH121">
        <v>2.6059999999999999</v>
      </c>
      <c r="EI121">
        <v>81</v>
      </c>
      <c r="EJ121">
        <v>0</v>
      </c>
      <c r="EK121">
        <v>0</v>
      </c>
      <c r="EL121">
        <v>0</v>
      </c>
      <c r="EM121" t="s">
        <v>241</v>
      </c>
      <c r="ES121" t="s">
        <v>241</v>
      </c>
      <c r="FA121" t="s">
        <v>242</v>
      </c>
      <c r="FG121" t="s">
        <v>241</v>
      </c>
      <c r="FH121" t="s">
        <v>241</v>
      </c>
      <c r="GA121" t="s">
        <v>242</v>
      </c>
      <c r="GE121" t="s">
        <v>242</v>
      </c>
      <c r="GF121" t="s">
        <v>242</v>
      </c>
      <c r="GG121" t="s">
        <v>235</v>
      </c>
      <c r="GH121" t="s">
        <v>247</v>
      </c>
      <c r="GI121" t="s">
        <v>242</v>
      </c>
      <c r="GJ121" t="s">
        <v>242</v>
      </c>
      <c r="GK121" t="s">
        <v>242</v>
      </c>
      <c r="GL121">
        <v>0</v>
      </c>
      <c r="GM121">
        <v>0</v>
      </c>
      <c r="GN121">
        <v>0</v>
      </c>
    </row>
    <row r="122" spans="1:214">
      <c r="A122">
        <v>4</v>
      </c>
      <c r="B122" t="s">
        <v>343</v>
      </c>
      <c r="D122" t="s">
        <v>241</v>
      </c>
      <c r="E122" t="s">
        <v>231</v>
      </c>
      <c r="F122">
        <v>423.6</v>
      </c>
      <c r="G122">
        <v>1772.3424</v>
      </c>
      <c r="H122">
        <v>69.13</v>
      </c>
      <c r="I122">
        <v>19.047000000000001</v>
      </c>
      <c r="J122">
        <v>24.85</v>
      </c>
      <c r="K122">
        <v>29.138999999999999</v>
      </c>
      <c r="L122">
        <v>2.4620000000000002</v>
      </c>
      <c r="M122">
        <v>4.702</v>
      </c>
      <c r="N122">
        <v>0.59299999999999997</v>
      </c>
      <c r="O122">
        <v>0</v>
      </c>
      <c r="P122">
        <v>146.9</v>
      </c>
      <c r="Q122">
        <v>114.7</v>
      </c>
      <c r="R122">
        <v>0.12</v>
      </c>
      <c r="S122">
        <v>0.5</v>
      </c>
      <c r="T122">
        <v>1.024</v>
      </c>
      <c r="U122">
        <v>0.71299999999999997</v>
      </c>
      <c r="V122">
        <v>30.2</v>
      </c>
      <c r="W122">
        <v>0.56399999999999995</v>
      </c>
      <c r="X122">
        <v>0.29899999999999999</v>
      </c>
      <c r="Y122">
        <v>2.2867999999999999</v>
      </c>
      <c r="Z122">
        <v>6.1029999999999998</v>
      </c>
      <c r="AA122">
        <v>0.67900000000000005</v>
      </c>
      <c r="AB122">
        <v>0.26700000000000002</v>
      </c>
      <c r="AC122">
        <v>7.37</v>
      </c>
      <c r="AD122">
        <v>45.4</v>
      </c>
      <c r="AE122">
        <v>1.1200000000000001</v>
      </c>
      <c r="AF122">
        <v>10.51</v>
      </c>
      <c r="AG122">
        <v>1083.5999999999999</v>
      </c>
      <c r="AH122">
        <v>360.6</v>
      </c>
      <c r="AI122">
        <v>339.3</v>
      </c>
      <c r="AJ122">
        <v>49.5</v>
      </c>
      <c r="AK122">
        <v>356</v>
      </c>
      <c r="AL122">
        <v>187.3</v>
      </c>
      <c r="AM122">
        <v>1599.1</v>
      </c>
      <c r="AN122">
        <v>1.6930000000000001</v>
      </c>
      <c r="AO122">
        <v>2.9060000000000001</v>
      </c>
      <c r="AP122">
        <v>0.312</v>
      </c>
      <c r="AQ122">
        <v>0.59399999999999997</v>
      </c>
      <c r="AR122">
        <v>110.9</v>
      </c>
      <c r="AS122">
        <v>16.87</v>
      </c>
      <c r="AT122">
        <v>0</v>
      </c>
      <c r="AU122">
        <v>0</v>
      </c>
      <c r="AV122">
        <v>0</v>
      </c>
      <c r="AW122">
        <v>0</v>
      </c>
      <c r="AX122">
        <v>2.1419999999999999</v>
      </c>
      <c r="AY122">
        <v>2.2879999999999998</v>
      </c>
      <c r="AZ122">
        <v>0</v>
      </c>
      <c r="BA122">
        <v>4.4249999999999998</v>
      </c>
      <c r="BB122">
        <v>1.071</v>
      </c>
      <c r="BC122">
        <v>0.47499999999999998</v>
      </c>
      <c r="BD122">
        <v>0.32500000000000001</v>
      </c>
      <c r="BE122">
        <v>1.8660000000000001</v>
      </c>
      <c r="BF122">
        <v>0.08</v>
      </c>
      <c r="BG122">
        <v>0.09</v>
      </c>
      <c r="BH122">
        <v>0</v>
      </c>
      <c r="BI122">
        <v>22.048999999999999</v>
      </c>
      <c r="BJ122">
        <v>22.048999999999999</v>
      </c>
      <c r="BK122">
        <v>0.79600000000000004</v>
      </c>
      <c r="BL122">
        <v>1.056</v>
      </c>
      <c r="BM122">
        <v>0.155</v>
      </c>
      <c r="BN122">
        <v>0.40699999999999997</v>
      </c>
      <c r="BO122">
        <v>0.10100000000000001</v>
      </c>
      <c r="BP122">
        <v>1.0129999999999999</v>
      </c>
      <c r="BQ122">
        <v>1.508</v>
      </c>
      <c r="BR122">
        <v>0.91800000000000004</v>
      </c>
      <c r="BS122">
        <v>1.6140000000000001</v>
      </c>
      <c r="BT122">
        <v>1.3680000000000001</v>
      </c>
      <c r="BU122">
        <v>0.42699999999999999</v>
      </c>
      <c r="BV122">
        <v>0.17599999999999999</v>
      </c>
      <c r="BW122">
        <v>0.89800000000000002</v>
      </c>
      <c r="BX122">
        <v>0.8</v>
      </c>
      <c r="BY122">
        <v>0.75900000000000001</v>
      </c>
      <c r="BZ122">
        <v>0.23300000000000001</v>
      </c>
      <c r="CA122">
        <v>1.0940000000000001</v>
      </c>
      <c r="CB122">
        <v>0.79500000000000004</v>
      </c>
      <c r="CC122">
        <v>0.51900000000000002</v>
      </c>
      <c r="CD122">
        <v>9.5820000000000007</v>
      </c>
      <c r="CE122">
        <v>0.71</v>
      </c>
      <c r="CF122">
        <v>1.3680000000000001</v>
      </c>
      <c r="CG122">
        <v>4.194</v>
      </c>
      <c r="CH122">
        <v>0.56899999999999995</v>
      </c>
      <c r="CI122">
        <v>1.764</v>
      </c>
      <c r="CJ122">
        <v>0.95399999999999996</v>
      </c>
      <c r="CK122">
        <v>9.5579999999999998</v>
      </c>
      <c r="CL122">
        <v>99.9</v>
      </c>
      <c r="CM122">
        <v>33.200000000000003</v>
      </c>
      <c r="CN122">
        <v>0.39600000000000002</v>
      </c>
      <c r="CO122">
        <v>0.25600000000000001</v>
      </c>
      <c r="CP122">
        <v>0.16800000000000001</v>
      </c>
      <c r="CQ122">
        <v>0.32800000000000001</v>
      </c>
      <c r="CR122">
        <v>0.46400000000000002</v>
      </c>
      <c r="CS122">
        <v>1.397</v>
      </c>
      <c r="CT122">
        <v>0.13600000000000001</v>
      </c>
      <c r="CU122">
        <v>5.7519999999999998</v>
      </c>
      <c r="CV122">
        <v>0.11700000000000001</v>
      </c>
      <c r="CW122">
        <v>2.6440000000000001</v>
      </c>
      <c r="CX122">
        <v>0.08</v>
      </c>
      <c r="CY122">
        <v>0.02</v>
      </c>
      <c r="CZ122">
        <v>0</v>
      </c>
      <c r="DA122">
        <v>11.763999999999999</v>
      </c>
      <c r="DB122">
        <v>0.156</v>
      </c>
      <c r="DC122">
        <v>7.5999999999999998E-2</v>
      </c>
      <c r="DD122">
        <v>0.69599999999999995</v>
      </c>
      <c r="DE122">
        <v>0.11600000000000001</v>
      </c>
      <c r="DF122">
        <v>8.0449999999999999</v>
      </c>
      <c r="DG122">
        <v>0.191</v>
      </c>
      <c r="DH122">
        <v>7.4999999999999997E-2</v>
      </c>
      <c r="DI122">
        <v>0</v>
      </c>
      <c r="DJ122">
        <v>9.359</v>
      </c>
      <c r="DK122">
        <v>0</v>
      </c>
      <c r="DL122">
        <v>0</v>
      </c>
      <c r="DM122">
        <v>1.694</v>
      </c>
      <c r="DN122">
        <v>0.29499999999999998</v>
      </c>
      <c r="DO122">
        <v>0</v>
      </c>
      <c r="DP122">
        <v>0</v>
      </c>
      <c r="DQ122">
        <v>1.2E-2</v>
      </c>
      <c r="DR122">
        <v>8.0000000000000002E-3</v>
      </c>
      <c r="DS122">
        <v>7.9000000000000001E-2</v>
      </c>
      <c r="DT122">
        <v>4.0000000000000001E-3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2.0880000000000001</v>
      </c>
      <c r="EA122">
        <v>0.65200000000000002</v>
      </c>
      <c r="EB122">
        <v>0.496</v>
      </c>
      <c r="EC122">
        <v>22.058</v>
      </c>
      <c r="ED122">
        <v>1.4419999999999999</v>
      </c>
      <c r="EE122">
        <v>53.6</v>
      </c>
      <c r="EF122">
        <v>0.998</v>
      </c>
      <c r="EG122">
        <v>2.4282499999999998</v>
      </c>
      <c r="EH122">
        <v>2.6059999999999999</v>
      </c>
      <c r="EI122">
        <v>81</v>
      </c>
      <c r="EJ122">
        <v>0</v>
      </c>
      <c r="EK122">
        <v>0</v>
      </c>
      <c r="EL122">
        <v>0</v>
      </c>
      <c r="EM122" t="s">
        <v>241</v>
      </c>
      <c r="EN122" t="s">
        <v>242</v>
      </c>
      <c r="EO122" t="s">
        <v>242</v>
      </c>
      <c r="EP122" t="s">
        <v>242</v>
      </c>
      <c r="EQ122" t="s">
        <v>242</v>
      </c>
      <c r="ER122" t="s">
        <v>242</v>
      </c>
      <c r="ES122" t="s">
        <v>241</v>
      </c>
      <c r="ET122" t="s">
        <v>242</v>
      </c>
      <c r="EU122" t="s">
        <v>242</v>
      </c>
      <c r="EV122" t="s">
        <v>242</v>
      </c>
      <c r="EW122" t="s">
        <v>242</v>
      </c>
      <c r="EX122" t="s">
        <v>242</v>
      </c>
      <c r="EY122" t="s">
        <v>242</v>
      </c>
      <c r="EZ122" t="s">
        <v>242</v>
      </c>
      <c r="FA122" t="s">
        <v>242</v>
      </c>
      <c r="FB122" t="s">
        <v>242</v>
      </c>
      <c r="FC122" t="s">
        <v>242</v>
      </c>
      <c r="FD122" t="s">
        <v>242</v>
      </c>
      <c r="FE122" t="s">
        <v>242</v>
      </c>
      <c r="FF122" t="s">
        <v>242</v>
      </c>
      <c r="FG122" t="s">
        <v>241</v>
      </c>
      <c r="FH122" t="s">
        <v>241</v>
      </c>
      <c r="FI122" t="s">
        <v>242</v>
      </c>
      <c r="FJ122" t="s">
        <v>242</v>
      </c>
      <c r="FK122" t="s">
        <v>242</v>
      </c>
      <c r="FL122" t="s">
        <v>242</v>
      </c>
      <c r="FM122" t="s">
        <v>242</v>
      </c>
      <c r="FN122" t="s">
        <v>242</v>
      </c>
      <c r="FO122" t="s">
        <v>242</v>
      </c>
      <c r="FP122" t="s">
        <v>242</v>
      </c>
      <c r="FQ122" t="s">
        <v>242</v>
      </c>
      <c r="FR122" t="s">
        <v>242</v>
      </c>
      <c r="FS122" t="s">
        <v>242</v>
      </c>
      <c r="FT122" t="s">
        <v>242</v>
      </c>
      <c r="FU122" t="s">
        <v>242</v>
      </c>
      <c r="FV122" t="s">
        <v>242</v>
      </c>
      <c r="FW122" t="s">
        <v>242</v>
      </c>
      <c r="FX122" t="s">
        <v>242</v>
      </c>
      <c r="FY122" t="s">
        <v>242</v>
      </c>
      <c r="FZ122" t="s">
        <v>242</v>
      </c>
      <c r="GA122" t="s">
        <v>242</v>
      </c>
      <c r="GB122" t="s">
        <v>242</v>
      </c>
      <c r="GC122" t="s">
        <v>242</v>
      </c>
      <c r="GD122" t="s">
        <v>242</v>
      </c>
      <c r="GE122" t="s">
        <v>242</v>
      </c>
      <c r="GF122" t="s">
        <v>242</v>
      </c>
      <c r="GG122" t="s">
        <v>235</v>
      </c>
      <c r="GH122" t="s">
        <v>247</v>
      </c>
      <c r="GI122" t="s">
        <v>242</v>
      </c>
      <c r="GJ122" t="s">
        <v>242</v>
      </c>
      <c r="GK122" t="s">
        <v>242</v>
      </c>
      <c r="GL122">
        <v>0</v>
      </c>
      <c r="GM122">
        <v>0</v>
      </c>
      <c r="GN122">
        <v>0</v>
      </c>
      <c r="GR122" t="s">
        <v>242</v>
      </c>
      <c r="GS122" t="s">
        <v>242</v>
      </c>
      <c r="GT122" t="s">
        <v>242</v>
      </c>
      <c r="GU122" t="s">
        <v>242</v>
      </c>
      <c r="GV122" t="s">
        <v>242</v>
      </c>
      <c r="GW122" t="s">
        <v>242</v>
      </c>
      <c r="GX122" t="s">
        <v>242</v>
      </c>
      <c r="GY122" t="s">
        <v>242</v>
      </c>
      <c r="GZ122" t="s">
        <v>242</v>
      </c>
      <c r="HA122" t="s">
        <v>242</v>
      </c>
      <c r="HB122" t="s">
        <v>242</v>
      </c>
      <c r="HC122" t="s">
        <v>242</v>
      </c>
      <c r="HD122" t="s">
        <v>242</v>
      </c>
      <c r="HE122" t="s">
        <v>242</v>
      </c>
      <c r="HF122" t="s">
        <v>242</v>
      </c>
    </row>
    <row r="123" spans="1:214">
      <c r="A123">
        <v>1</v>
      </c>
      <c r="B123" t="s">
        <v>12</v>
      </c>
      <c r="C123" t="s">
        <v>425</v>
      </c>
    </row>
    <row r="124" spans="1:214">
      <c r="A124">
        <v>2</v>
      </c>
      <c r="B124" t="s">
        <v>229</v>
      </c>
    </row>
    <row r="125" spans="1:214">
      <c r="A125">
        <v>3</v>
      </c>
      <c r="B125" t="s">
        <v>257</v>
      </c>
      <c r="F125">
        <v>167.22499999999999</v>
      </c>
      <c r="G125">
        <v>699.6694</v>
      </c>
      <c r="H125">
        <v>51.484029999999997</v>
      </c>
      <c r="I125">
        <v>9.3276299999999992</v>
      </c>
      <c r="J125">
        <v>9.2070299999999996</v>
      </c>
      <c r="K125">
        <v>11.0342</v>
      </c>
      <c r="L125">
        <v>1.0733999999999999</v>
      </c>
      <c r="M125">
        <v>0.64154999999999995</v>
      </c>
      <c r="N125">
        <v>8.6180000000000007E-2</v>
      </c>
      <c r="O125">
        <v>0</v>
      </c>
      <c r="P125">
        <v>104.205</v>
      </c>
      <c r="Q125">
        <v>0.75</v>
      </c>
      <c r="R125">
        <v>0.55054999999999998</v>
      </c>
      <c r="S125">
        <v>0</v>
      </c>
      <c r="T125">
        <v>0.3276</v>
      </c>
      <c r="U125">
        <v>0.3201</v>
      </c>
      <c r="V125">
        <v>50.502499999999998</v>
      </c>
      <c r="W125">
        <v>5.6680000000000001E-2</v>
      </c>
      <c r="X125">
        <v>6.8729999999999999E-2</v>
      </c>
      <c r="Y125">
        <v>1.47058</v>
      </c>
      <c r="Z125">
        <v>2.6370499999999999</v>
      </c>
      <c r="AA125">
        <v>0.26373000000000002</v>
      </c>
      <c r="AB125">
        <v>0.10412</v>
      </c>
      <c r="AC125">
        <v>1.91475</v>
      </c>
      <c r="AD125">
        <v>11.0275</v>
      </c>
      <c r="AE125">
        <v>1.125</v>
      </c>
      <c r="AF125">
        <v>10.81828</v>
      </c>
      <c r="AG125">
        <v>20.7425</v>
      </c>
      <c r="AH125">
        <v>204.94749999999999</v>
      </c>
      <c r="AI125">
        <v>32.8825</v>
      </c>
      <c r="AJ125">
        <v>11.702500000000001</v>
      </c>
      <c r="AK125">
        <v>134.30000000000001</v>
      </c>
      <c r="AL125">
        <v>56.18</v>
      </c>
      <c r="AM125">
        <v>28.545000000000002</v>
      </c>
      <c r="AN125">
        <v>2.9076</v>
      </c>
      <c r="AO125">
        <v>1.3146</v>
      </c>
      <c r="AP125">
        <v>6.1749999999999999E-2</v>
      </c>
      <c r="AQ125">
        <v>8.9520000000000002E-2</v>
      </c>
      <c r="AR125">
        <v>23.234999999999999</v>
      </c>
      <c r="AS125">
        <v>1.5302500000000001</v>
      </c>
      <c r="AT125">
        <v>0.01</v>
      </c>
      <c r="AU125">
        <v>0</v>
      </c>
      <c r="AV125">
        <v>2.5000000000000001E-3</v>
      </c>
      <c r="AW125">
        <v>0.01</v>
      </c>
      <c r="AX125">
        <v>0.50860000000000005</v>
      </c>
      <c r="AY125">
        <v>0.42480000000000001</v>
      </c>
      <c r="AZ125">
        <v>0</v>
      </c>
      <c r="BA125">
        <v>0.93340000000000001</v>
      </c>
      <c r="BB125">
        <v>0.54395000000000004</v>
      </c>
      <c r="BC125">
        <v>0</v>
      </c>
      <c r="BD125">
        <v>0</v>
      </c>
      <c r="BE125">
        <v>0.54395000000000004</v>
      </c>
      <c r="BF125">
        <v>0.12790000000000001</v>
      </c>
      <c r="BG125">
        <v>0</v>
      </c>
      <c r="BH125">
        <v>0</v>
      </c>
      <c r="BI125">
        <v>1.7676499999999999</v>
      </c>
      <c r="BJ125">
        <v>1.7676499999999999</v>
      </c>
      <c r="BK125">
        <v>0.14394999999999999</v>
      </c>
      <c r="BL125">
        <v>0.26600000000000001</v>
      </c>
      <c r="BM125">
        <v>0.24545</v>
      </c>
      <c r="BN125">
        <v>0.43314999999999998</v>
      </c>
      <c r="BO125">
        <v>4.7050000000000002E-2</v>
      </c>
      <c r="BP125">
        <v>0.29970000000000002</v>
      </c>
      <c r="BQ125">
        <v>0.83509999999999995</v>
      </c>
      <c r="BR125">
        <v>0.33145000000000002</v>
      </c>
      <c r="BS125">
        <v>0.53969999999999996</v>
      </c>
      <c r="BT125">
        <v>0.58028000000000002</v>
      </c>
      <c r="BU125">
        <v>0.1636</v>
      </c>
      <c r="BV125">
        <v>6.7330000000000001E-2</v>
      </c>
      <c r="BW125">
        <v>0.29572999999999999</v>
      </c>
      <c r="BX125">
        <v>0.22187999999999999</v>
      </c>
      <c r="BY125">
        <v>0.32307999999999998</v>
      </c>
      <c r="BZ125">
        <v>7.1900000000000006E-2</v>
      </c>
      <c r="CA125">
        <v>0.39601999999999998</v>
      </c>
      <c r="CB125">
        <v>0.51048000000000004</v>
      </c>
      <c r="CC125">
        <v>0.23125000000000001</v>
      </c>
      <c r="CD125">
        <v>3.7273000000000001</v>
      </c>
      <c r="CE125">
        <v>0.51351999999999998</v>
      </c>
      <c r="CF125">
        <v>0.69793000000000005</v>
      </c>
      <c r="CG125">
        <v>1.1597</v>
      </c>
      <c r="CH125">
        <v>0.53320000000000001</v>
      </c>
      <c r="CI125">
        <v>0.43492999999999998</v>
      </c>
      <c r="CJ125">
        <v>0.30353000000000002</v>
      </c>
      <c r="CK125">
        <v>3.6427999999999998</v>
      </c>
      <c r="CL125">
        <v>53.575000000000003</v>
      </c>
      <c r="CM125">
        <v>17.824999999999999</v>
      </c>
      <c r="CN125">
        <v>0</v>
      </c>
      <c r="CO125">
        <v>0</v>
      </c>
      <c r="CP125">
        <v>0</v>
      </c>
      <c r="CQ125">
        <v>0</v>
      </c>
      <c r="CR125">
        <v>3.5000000000000001E-3</v>
      </c>
      <c r="CS125">
        <v>0.11700000000000001</v>
      </c>
      <c r="CT125">
        <v>2.1499999999999998E-2</v>
      </c>
      <c r="CU125">
        <v>0.97040000000000004</v>
      </c>
      <c r="CV125">
        <v>3.95E-2</v>
      </c>
      <c r="CW125">
        <v>0.50958000000000003</v>
      </c>
      <c r="CX125">
        <v>2.5000000000000001E-3</v>
      </c>
      <c r="CY125">
        <v>0</v>
      </c>
      <c r="CZ125">
        <v>0</v>
      </c>
      <c r="DA125">
        <v>1.6664699999999999</v>
      </c>
      <c r="DB125">
        <v>6.0499999999999998E-2</v>
      </c>
      <c r="DC125">
        <v>0</v>
      </c>
      <c r="DD125">
        <v>0.20657</v>
      </c>
      <c r="DE125">
        <v>0.01</v>
      </c>
      <c r="DF125">
        <v>1.57098</v>
      </c>
      <c r="DG125">
        <v>6.0000000000000001E-3</v>
      </c>
      <c r="DH125">
        <v>0</v>
      </c>
      <c r="DI125">
        <v>0</v>
      </c>
      <c r="DJ125">
        <v>1.8565499999999999</v>
      </c>
      <c r="DK125">
        <v>0</v>
      </c>
      <c r="DL125">
        <v>0</v>
      </c>
      <c r="DM125">
        <v>0.10489999999999999</v>
      </c>
      <c r="DN125">
        <v>6.275E-2</v>
      </c>
      <c r="DO125">
        <v>0</v>
      </c>
      <c r="DP125">
        <v>0</v>
      </c>
      <c r="DQ125">
        <v>0</v>
      </c>
      <c r="DR125">
        <v>0</v>
      </c>
      <c r="DS125">
        <v>0.01</v>
      </c>
      <c r="DT125">
        <v>6.0000000000000001E-3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0.18365000000000001</v>
      </c>
      <c r="EA125">
        <v>0</v>
      </c>
      <c r="EB125">
        <v>0</v>
      </c>
      <c r="EC125">
        <v>3.7074799999999999</v>
      </c>
      <c r="ED125">
        <v>0.2429</v>
      </c>
      <c r="EE125">
        <v>15.5</v>
      </c>
      <c r="EF125">
        <v>0.56457999999999997</v>
      </c>
      <c r="EG125">
        <v>0.91952</v>
      </c>
      <c r="EH125">
        <v>0.52217999999999998</v>
      </c>
      <c r="EI125">
        <v>77.487499999999997</v>
      </c>
      <c r="EJ125">
        <v>0</v>
      </c>
      <c r="EK125">
        <v>0</v>
      </c>
      <c r="EL125">
        <v>0</v>
      </c>
      <c r="EM125" t="s">
        <v>241</v>
      </c>
      <c r="EO125" t="s">
        <v>241</v>
      </c>
      <c r="ES125" t="s">
        <v>241</v>
      </c>
      <c r="EU125" t="s">
        <v>241</v>
      </c>
      <c r="FA125" t="s">
        <v>242</v>
      </c>
      <c r="GA125" t="s">
        <v>242</v>
      </c>
      <c r="GE125" t="s">
        <v>242</v>
      </c>
      <c r="GF125" t="s">
        <v>242</v>
      </c>
      <c r="GG125" t="s">
        <v>230</v>
      </c>
      <c r="GI125" t="s">
        <v>242</v>
      </c>
      <c r="GJ125" t="s">
        <v>242</v>
      </c>
      <c r="GK125" t="s">
        <v>242</v>
      </c>
      <c r="GL125">
        <v>0</v>
      </c>
      <c r="GM125">
        <v>0</v>
      </c>
      <c r="GN125">
        <v>0</v>
      </c>
    </row>
    <row r="126" spans="1:214">
      <c r="A126">
        <v>4</v>
      </c>
      <c r="B126" t="s">
        <v>426</v>
      </c>
      <c r="D126" t="s">
        <v>241</v>
      </c>
      <c r="E126" t="s">
        <v>231</v>
      </c>
      <c r="F126">
        <v>167.22499999999999</v>
      </c>
      <c r="G126">
        <v>699.6694</v>
      </c>
      <c r="H126">
        <v>51.484029999999997</v>
      </c>
      <c r="I126">
        <v>9.3276299999999992</v>
      </c>
      <c r="J126">
        <v>9.2070299999999996</v>
      </c>
      <c r="K126">
        <v>11.0342</v>
      </c>
      <c r="L126">
        <v>1.0733999999999999</v>
      </c>
      <c r="M126">
        <v>0.64154999999999995</v>
      </c>
      <c r="N126">
        <v>8.6180000000000007E-2</v>
      </c>
      <c r="O126">
        <v>0</v>
      </c>
      <c r="P126">
        <v>104.205</v>
      </c>
      <c r="Q126">
        <v>0.75</v>
      </c>
      <c r="R126">
        <v>0.55054999999999998</v>
      </c>
      <c r="S126">
        <v>0</v>
      </c>
      <c r="T126">
        <v>0.3276</v>
      </c>
      <c r="U126">
        <v>0.3201</v>
      </c>
      <c r="V126">
        <v>50.502499999999998</v>
      </c>
      <c r="W126">
        <v>5.6680000000000001E-2</v>
      </c>
      <c r="X126">
        <v>6.8729999999999999E-2</v>
      </c>
      <c r="Y126">
        <v>1.47058</v>
      </c>
      <c r="Z126">
        <v>2.6370499999999999</v>
      </c>
      <c r="AA126">
        <v>0.26373000000000002</v>
      </c>
      <c r="AB126">
        <v>0.10412</v>
      </c>
      <c r="AC126">
        <v>1.91475</v>
      </c>
      <c r="AD126">
        <v>11.0275</v>
      </c>
      <c r="AE126">
        <v>1.125</v>
      </c>
      <c r="AF126">
        <v>10.81828</v>
      </c>
      <c r="AG126">
        <v>20.7425</v>
      </c>
      <c r="AH126">
        <v>204.94749999999999</v>
      </c>
      <c r="AI126">
        <v>32.8825</v>
      </c>
      <c r="AJ126">
        <v>11.702500000000001</v>
      </c>
      <c r="AK126">
        <v>134.30000000000001</v>
      </c>
      <c r="AL126">
        <v>56.18</v>
      </c>
      <c r="AM126">
        <v>28.545000000000002</v>
      </c>
      <c r="AN126">
        <v>2.9076</v>
      </c>
      <c r="AO126">
        <v>1.3146</v>
      </c>
      <c r="AP126">
        <v>6.1749999999999999E-2</v>
      </c>
      <c r="AQ126">
        <v>8.9520000000000002E-2</v>
      </c>
      <c r="AR126">
        <v>23.234999999999999</v>
      </c>
      <c r="AS126">
        <v>1.5302500000000001</v>
      </c>
      <c r="AT126">
        <v>0.01</v>
      </c>
      <c r="AU126">
        <v>0</v>
      </c>
      <c r="AV126">
        <v>2.5000000000000001E-3</v>
      </c>
      <c r="AW126">
        <v>0.01</v>
      </c>
      <c r="AX126">
        <v>0.50860000000000005</v>
      </c>
      <c r="AY126">
        <v>0.42480000000000001</v>
      </c>
      <c r="AZ126">
        <v>0</v>
      </c>
      <c r="BA126">
        <v>0.93340000000000001</v>
      </c>
      <c r="BB126">
        <v>0.54395000000000004</v>
      </c>
      <c r="BC126">
        <v>0</v>
      </c>
      <c r="BD126">
        <v>0</v>
      </c>
      <c r="BE126">
        <v>0.54395000000000004</v>
      </c>
      <c r="BF126">
        <v>0.12790000000000001</v>
      </c>
      <c r="BG126">
        <v>0</v>
      </c>
      <c r="BH126">
        <v>0</v>
      </c>
      <c r="BI126">
        <v>1.7676499999999999</v>
      </c>
      <c r="BJ126">
        <v>1.7676499999999999</v>
      </c>
      <c r="BK126">
        <v>0.14394999999999999</v>
      </c>
      <c r="BL126">
        <v>0.26600000000000001</v>
      </c>
      <c r="BM126">
        <v>0.24545</v>
      </c>
      <c r="BN126">
        <v>0.43314999999999998</v>
      </c>
      <c r="BO126">
        <v>4.7050000000000002E-2</v>
      </c>
      <c r="BP126">
        <v>0.29970000000000002</v>
      </c>
      <c r="BQ126">
        <v>0.83509999999999995</v>
      </c>
      <c r="BR126">
        <v>0.33145000000000002</v>
      </c>
      <c r="BS126">
        <v>0.53969999999999996</v>
      </c>
      <c r="BT126">
        <v>0.58028000000000002</v>
      </c>
      <c r="BU126">
        <v>0.1636</v>
      </c>
      <c r="BV126">
        <v>6.7330000000000001E-2</v>
      </c>
      <c r="BW126">
        <v>0.29572999999999999</v>
      </c>
      <c r="BX126">
        <v>0.22187999999999999</v>
      </c>
      <c r="BY126">
        <v>0.32307999999999998</v>
      </c>
      <c r="BZ126">
        <v>7.1900000000000006E-2</v>
      </c>
      <c r="CA126">
        <v>0.39601999999999998</v>
      </c>
      <c r="CB126">
        <v>0.51048000000000004</v>
      </c>
      <c r="CC126">
        <v>0.23125000000000001</v>
      </c>
      <c r="CD126">
        <v>3.7273000000000001</v>
      </c>
      <c r="CE126">
        <v>0.51351999999999998</v>
      </c>
      <c r="CF126">
        <v>0.69793000000000005</v>
      </c>
      <c r="CG126">
        <v>1.1597</v>
      </c>
      <c r="CH126">
        <v>0.53320000000000001</v>
      </c>
      <c r="CI126">
        <v>0.43492999999999998</v>
      </c>
      <c r="CJ126">
        <v>0.30353000000000002</v>
      </c>
      <c r="CK126">
        <v>3.6427999999999998</v>
      </c>
      <c r="CL126">
        <v>53.575000000000003</v>
      </c>
      <c r="CM126">
        <v>17.824999999999999</v>
      </c>
      <c r="CN126">
        <v>0</v>
      </c>
      <c r="CO126">
        <v>0</v>
      </c>
      <c r="CP126">
        <v>0</v>
      </c>
      <c r="CQ126">
        <v>0</v>
      </c>
      <c r="CR126">
        <v>3.5000000000000001E-3</v>
      </c>
      <c r="CS126">
        <v>0.11700000000000001</v>
      </c>
      <c r="CT126">
        <v>2.1499999999999998E-2</v>
      </c>
      <c r="CU126">
        <v>0.97040000000000004</v>
      </c>
      <c r="CV126">
        <v>3.95E-2</v>
      </c>
      <c r="CW126">
        <v>0.50958000000000003</v>
      </c>
      <c r="CX126">
        <v>2.5000000000000001E-3</v>
      </c>
      <c r="CY126">
        <v>0</v>
      </c>
      <c r="CZ126">
        <v>0</v>
      </c>
      <c r="DA126">
        <v>1.6664699999999999</v>
      </c>
      <c r="DB126">
        <v>6.0499999999999998E-2</v>
      </c>
      <c r="DC126">
        <v>0</v>
      </c>
      <c r="DD126">
        <v>0.20657</v>
      </c>
      <c r="DE126">
        <v>0.01</v>
      </c>
      <c r="DF126">
        <v>1.57098</v>
      </c>
      <c r="DG126">
        <v>6.0000000000000001E-3</v>
      </c>
      <c r="DH126">
        <v>0</v>
      </c>
      <c r="DI126">
        <v>0</v>
      </c>
      <c r="DJ126">
        <v>1.8565499999999999</v>
      </c>
      <c r="DK126">
        <v>0</v>
      </c>
      <c r="DL126">
        <v>0</v>
      </c>
      <c r="DM126">
        <v>0.10489999999999999</v>
      </c>
      <c r="DN126">
        <v>6.275E-2</v>
      </c>
      <c r="DO126">
        <v>0</v>
      </c>
      <c r="DP126">
        <v>0</v>
      </c>
      <c r="DQ126">
        <v>0</v>
      </c>
      <c r="DR126">
        <v>0</v>
      </c>
      <c r="DS126">
        <v>0.01</v>
      </c>
      <c r="DT126">
        <v>6.0000000000000001E-3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0.18365000000000001</v>
      </c>
      <c r="EA126">
        <v>0</v>
      </c>
      <c r="EB126">
        <v>0</v>
      </c>
      <c r="EC126">
        <v>3.7074799999999999</v>
      </c>
      <c r="ED126">
        <v>0.2429</v>
      </c>
      <c r="EE126">
        <v>15.5</v>
      </c>
      <c r="EF126">
        <v>0.56457999999999997</v>
      </c>
      <c r="EG126">
        <v>0.91952</v>
      </c>
      <c r="EH126">
        <v>0.52217999999999998</v>
      </c>
      <c r="EI126">
        <v>77.487499999999997</v>
      </c>
      <c r="EJ126">
        <v>0</v>
      </c>
      <c r="EK126">
        <v>0</v>
      </c>
      <c r="EL126">
        <v>0</v>
      </c>
      <c r="EM126" t="s">
        <v>241</v>
      </c>
      <c r="EN126" t="s">
        <v>242</v>
      </c>
      <c r="EO126" t="s">
        <v>241</v>
      </c>
      <c r="EP126" t="s">
        <v>242</v>
      </c>
      <c r="EQ126" t="s">
        <v>242</v>
      </c>
      <c r="ER126" t="s">
        <v>242</v>
      </c>
      <c r="ES126" t="s">
        <v>241</v>
      </c>
      <c r="ET126" t="s">
        <v>242</v>
      </c>
      <c r="EU126" t="s">
        <v>241</v>
      </c>
      <c r="EV126" t="s">
        <v>242</v>
      </c>
      <c r="EW126" t="s">
        <v>242</v>
      </c>
      <c r="EX126" t="s">
        <v>242</v>
      </c>
      <c r="EY126" t="s">
        <v>242</v>
      </c>
      <c r="EZ126" t="s">
        <v>242</v>
      </c>
      <c r="FA126" t="s">
        <v>242</v>
      </c>
      <c r="FB126" t="s">
        <v>242</v>
      </c>
      <c r="FC126" t="s">
        <v>242</v>
      </c>
      <c r="FD126" t="s">
        <v>242</v>
      </c>
      <c r="FE126" t="s">
        <v>242</v>
      </c>
      <c r="FF126" t="s">
        <v>242</v>
      </c>
      <c r="FG126" t="s">
        <v>242</v>
      </c>
      <c r="FH126" t="s">
        <v>242</v>
      </c>
      <c r="FI126" t="s">
        <v>242</v>
      </c>
      <c r="FJ126" t="s">
        <v>242</v>
      </c>
      <c r="FK126" t="s">
        <v>242</v>
      </c>
      <c r="FL126" t="s">
        <v>242</v>
      </c>
      <c r="FM126" t="s">
        <v>242</v>
      </c>
      <c r="FN126" t="s">
        <v>242</v>
      </c>
      <c r="FO126" t="s">
        <v>242</v>
      </c>
      <c r="FP126" t="s">
        <v>242</v>
      </c>
      <c r="FQ126" t="s">
        <v>242</v>
      </c>
      <c r="FR126" t="s">
        <v>242</v>
      </c>
      <c r="FS126" t="s">
        <v>242</v>
      </c>
      <c r="FT126" t="s">
        <v>242</v>
      </c>
      <c r="FU126" t="s">
        <v>242</v>
      </c>
      <c r="FV126" t="s">
        <v>242</v>
      </c>
      <c r="FW126" t="s">
        <v>242</v>
      </c>
      <c r="FX126" t="s">
        <v>242</v>
      </c>
      <c r="FY126" t="s">
        <v>242</v>
      </c>
      <c r="FZ126" t="s">
        <v>242</v>
      </c>
      <c r="GA126" t="s">
        <v>242</v>
      </c>
      <c r="GB126" t="s">
        <v>242</v>
      </c>
      <c r="GC126" t="s">
        <v>242</v>
      </c>
      <c r="GD126" t="s">
        <v>242</v>
      </c>
      <c r="GE126" t="s">
        <v>242</v>
      </c>
      <c r="GF126" t="s">
        <v>242</v>
      </c>
      <c r="GG126" t="s">
        <v>230</v>
      </c>
      <c r="GI126" t="s">
        <v>242</v>
      </c>
      <c r="GJ126" t="s">
        <v>242</v>
      </c>
      <c r="GK126" t="s">
        <v>242</v>
      </c>
      <c r="GL126">
        <v>0</v>
      </c>
      <c r="GM126">
        <v>0</v>
      </c>
      <c r="GN126">
        <v>0</v>
      </c>
      <c r="GR126" t="s">
        <v>242</v>
      </c>
      <c r="GS126" t="s">
        <v>242</v>
      </c>
      <c r="GT126" t="s">
        <v>242</v>
      </c>
      <c r="GU126" t="s">
        <v>242</v>
      </c>
      <c r="GV126" t="s">
        <v>242</v>
      </c>
      <c r="GW126" t="s">
        <v>242</v>
      </c>
      <c r="GX126" t="s">
        <v>242</v>
      </c>
      <c r="GY126" t="s">
        <v>242</v>
      </c>
      <c r="GZ126" t="s">
        <v>242</v>
      </c>
      <c r="HA126" t="s">
        <v>242</v>
      </c>
      <c r="HB126" t="s">
        <v>242</v>
      </c>
      <c r="HC126" t="s">
        <v>242</v>
      </c>
      <c r="HD126" t="s">
        <v>242</v>
      </c>
      <c r="HE126" t="s">
        <v>242</v>
      </c>
      <c r="HF126" t="s">
        <v>242</v>
      </c>
    </row>
    <row r="127" spans="1:214">
      <c r="A127">
        <v>3</v>
      </c>
      <c r="B127" t="s">
        <v>258</v>
      </c>
      <c r="F127">
        <v>125.9</v>
      </c>
      <c r="G127">
        <v>526.76559999999995</v>
      </c>
      <c r="H127">
        <v>16.9559</v>
      </c>
      <c r="I127">
        <v>3.6150000000000002</v>
      </c>
      <c r="J127">
        <v>6.8419999999999996</v>
      </c>
      <c r="K127">
        <v>11.853899999999999</v>
      </c>
      <c r="L127">
        <v>0.41799999999999998</v>
      </c>
      <c r="M127">
        <v>0.25979999999999998</v>
      </c>
      <c r="N127">
        <v>0</v>
      </c>
      <c r="O127">
        <v>0</v>
      </c>
      <c r="P127">
        <v>67.8</v>
      </c>
      <c r="Q127">
        <v>65.2</v>
      </c>
      <c r="R127">
        <v>3.5999999999999997E-2</v>
      </c>
      <c r="S127">
        <v>0.22</v>
      </c>
      <c r="T127">
        <v>0.23300000000000001</v>
      </c>
      <c r="U127">
        <v>0.216</v>
      </c>
      <c r="V127">
        <v>9</v>
      </c>
      <c r="W127">
        <v>3.2000000000000001E-2</v>
      </c>
      <c r="X127">
        <v>3.4599999999999999E-2</v>
      </c>
      <c r="Y127">
        <v>0.11700000000000001</v>
      </c>
      <c r="Z127">
        <v>0.5232</v>
      </c>
      <c r="AA127">
        <v>0.114</v>
      </c>
      <c r="AB127">
        <v>3.2000000000000001E-2</v>
      </c>
      <c r="AC127">
        <v>0.93</v>
      </c>
      <c r="AD127">
        <v>4.3</v>
      </c>
      <c r="AE127">
        <v>0.08</v>
      </c>
      <c r="AF127">
        <v>0.188</v>
      </c>
      <c r="AG127">
        <v>7.9</v>
      </c>
      <c r="AH127">
        <v>65.72</v>
      </c>
      <c r="AI127">
        <v>31.31</v>
      </c>
      <c r="AJ127">
        <v>7.1</v>
      </c>
      <c r="AK127">
        <v>68.3</v>
      </c>
      <c r="AL127">
        <v>9</v>
      </c>
      <c r="AM127">
        <v>17.04</v>
      </c>
      <c r="AN127">
        <v>1.4137999999999999</v>
      </c>
      <c r="AO127">
        <v>0.2092</v>
      </c>
      <c r="AP127">
        <v>2.53E-2</v>
      </c>
      <c r="AQ127">
        <v>0.1191</v>
      </c>
      <c r="AR127">
        <v>7</v>
      </c>
      <c r="AS127">
        <v>1.92</v>
      </c>
      <c r="AT127">
        <v>0</v>
      </c>
      <c r="AU127">
        <v>0</v>
      </c>
      <c r="AV127">
        <v>0</v>
      </c>
      <c r="AW127">
        <v>0</v>
      </c>
      <c r="AX127">
        <v>5.1999999999999998E-2</v>
      </c>
      <c r="AY127">
        <v>5.1999999999999998E-2</v>
      </c>
      <c r="AZ127">
        <v>0</v>
      </c>
      <c r="BA127">
        <v>0.10299999999999999</v>
      </c>
      <c r="BB127">
        <v>1.0528999999999999</v>
      </c>
      <c r="BC127">
        <v>0</v>
      </c>
      <c r="BD127">
        <v>0.64</v>
      </c>
      <c r="BE127">
        <v>1.6929000000000001</v>
      </c>
      <c r="BF127">
        <v>0.04</v>
      </c>
      <c r="BG127">
        <v>4.3400000000000001E-2</v>
      </c>
      <c r="BH127">
        <v>0</v>
      </c>
      <c r="BI127">
        <v>7.5060000000000002</v>
      </c>
      <c r="BJ127">
        <v>7.5060000000000002</v>
      </c>
      <c r="BK127">
        <v>0.158</v>
      </c>
      <c r="BL127">
        <v>0.215</v>
      </c>
      <c r="BM127">
        <v>2.9000000000000001E-2</v>
      </c>
      <c r="BN127">
        <v>6.7000000000000004E-2</v>
      </c>
      <c r="BO127">
        <v>0.01</v>
      </c>
      <c r="BP127">
        <v>0.153</v>
      </c>
      <c r="BQ127">
        <v>0.32500000000000001</v>
      </c>
      <c r="BR127">
        <v>0.1118</v>
      </c>
      <c r="BS127">
        <v>0.19700000000000001</v>
      </c>
      <c r="BT127">
        <v>0.13900000000000001</v>
      </c>
      <c r="BU127">
        <v>4.8000000000000001E-2</v>
      </c>
      <c r="BV127">
        <v>3.5799999999999998E-2</v>
      </c>
      <c r="BW127">
        <v>0.123</v>
      </c>
      <c r="BX127">
        <v>7.6799999999999993E-2</v>
      </c>
      <c r="BY127">
        <v>0.1048</v>
      </c>
      <c r="BZ127">
        <v>2.4E-2</v>
      </c>
      <c r="CA127">
        <v>0.14000000000000001</v>
      </c>
      <c r="CB127">
        <v>0.14299999999999999</v>
      </c>
      <c r="CC127">
        <v>6.8000000000000005E-2</v>
      </c>
      <c r="CD127">
        <v>1.21</v>
      </c>
      <c r="CE127">
        <v>0.16800000000000001</v>
      </c>
      <c r="CF127">
        <v>0.19</v>
      </c>
      <c r="CG127">
        <v>0.66300000000000003</v>
      </c>
      <c r="CH127">
        <v>0.2198</v>
      </c>
      <c r="CI127">
        <v>0.308</v>
      </c>
      <c r="CJ127">
        <v>0.14199999999999999</v>
      </c>
      <c r="CK127">
        <v>1.6908000000000001</v>
      </c>
      <c r="CL127">
        <v>13.14</v>
      </c>
      <c r="CM127">
        <v>4.3600000000000003</v>
      </c>
      <c r="CN127">
        <v>0.20599999999999999</v>
      </c>
      <c r="CO127">
        <v>0.13</v>
      </c>
      <c r="CP127">
        <v>7.1999999999999995E-2</v>
      </c>
      <c r="CQ127">
        <v>0.14799999999999999</v>
      </c>
      <c r="CR127">
        <v>0.18859999999999999</v>
      </c>
      <c r="CS127">
        <v>0.62919999999999998</v>
      </c>
      <c r="CT127">
        <v>7.0400000000000004E-2</v>
      </c>
      <c r="CU127">
        <v>1.7210000000000001</v>
      </c>
      <c r="CV127">
        <v>5.62E-2</v>
      </c>
      <c r="CW127">
        <v>0.64319999999999999</v>
      </c>
      <c r="CX127">
        <v>2.9000000000000001E-2</v>
      </c>
      <c r="CY127">
        <v>0</v>
      </c>
      <c r="CZ127">
        <v>0</v>
      </c>
      <c r="DA127">
        <v>3.8915999999999999</v>
      </c>
      <c r="DB127">
        <v>8.7800000000000003E-2</v>
      </c>
      <c r="DC127">
        <v>0.04</v>
      </c>
      <c r="DD127">
        <v>0.18340000000000001</v>
      </c>
      <c r="DE127">
        <v>5.6000000000000001E-2</v>
      </c>
      <c r="DF127">
        <v>1.6726000000000001</v>
      </c>
      <c r="DG127">
        <v>1.26E-2</v>
      </c>
      <c r="DH127">
        <v>0</v>
      </c>
      <c r="DI127">
        <v>0</v>
      </c>
      <c r="DJ127">
        <v>2.0524</v>
      </c>
      <c r="DK127">
        <v>0</v>
      </c>
      <c r="DL127">
        <v>0</v>
      </c>
      <c r="DM127">
        <v>0.2036</v>
      </c>
      <c r="DN127">
        <v>8.4000000000000005E-2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5.9999999999999995E-4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0.29020000000000001</v>
      </c>
      <c r="EA127">
        <v>0.33600000000000002</v>
      </c>
      <c r="EB127">
        <v>0.22</v>
      </c>
      <c r="EC127">
        <v>5.6761999999999997</v>
      </c>
      <c r="ED127">
        <v>0.38579999999999998</v>
      </c>
      <c r="EE127">
        <v>19.2</v>
      </c>
      <c r="EF127">
        <v>0.33019999999999999</v>
      </c>
      <c r="EG127">
        <v>0.98782999999999999</v>
      </c>
      <c r="EH127">
        <v>1.02</v>
      </c>
      <c r="EI127">
        <v>5.1100000000000003</v>
      </c>
      <c r="EJ127">
        <v>0</v>
      </c>
      <c r="EK127">
        <v>0</v>
      </c>
      <c r="EL127">
        <v>0</v>
      </c>
      <c r="EM127" t="s">
        <v>241</v>
      </c>
      <c r="ES127" t="s">
        <v>241</v>
      </c>
      <c r="EU127" t="s">
        <v>241</v>
      </c>
      <c r="FA127" t="s">
        <v>242</v>
      </c>
      <c r="GA127" t="s">
        <v>241</v>
      </c>
      <c r="GE127" t="s">
        <v>242</v>
      </c>
      <c r="GF127" t="s">
        <v>242</v>
      </c>
      <c r="GG127" t="s">
        <v>237</v>
      </c>
      <c r="GH127" t="s">
        <v>244</v>
      </c>
      <c r="GI127" t="s">
        <v>242</v>
      </c>
      <c r="GJ127" t="s">
        <v>242</v>
      </c>
      <c r="GK127" t="s">
        <v>242</v>
      </c>
      <c r="GL127">
        <v>0</v>
      </c>
      <c r="GM127">
        <v>0</v>
      </c>
      <c r="GN127">
        <v>0</v>
      </c>
    </row>
    <row r="128" spans="1:214">
      <c r="A128">
        <v>4</v>
      </c>
      <c r="B128" t="s">
        <v>427</v>
      </c>
      <c r="D128" t="s">
        <v>241</v>
      </c>
      <c r="E128" t="s">
        <v>231</v>
      </c>
      <c r="F128">
        <v>125.9</v>
      </c>
      <c r="G128">
        <v>526.76559999999995</v>
      </c>
      <c r="H128">
        <v>16.9559</v>
      </c>
      <c r="I128">
        <v>3.6150000000000002</v>
      </c>
      <c r="J128">
        <v>6.8419999999999996</v>
      </c>
      <c r="K128">
        <v>11.853899999999999</v>
      </c>
      <c r="L128">
        <v>0.41799999999999998</v>
      </c>
      <c r="M128">
        <v>0.25979999999999998</v>
      </c>
      <c r="N128">
        <v>0</v>
      </c>
      <c r="O128">
        <v>0</v>
      </c>
      <c r="P128">
        <v>67.8</v>
      </c>
      <c r="Q128">
        <v>65.2</v>
      </c>
      <c r="R128">
        <v>3.5999999999999997E-2</v>
      </c>
      <c r="S128">
        <v>0.22</v>
      </c>
      <c r="T128">
        <v>0.23300000000000001</v>
      </c>
      <c r="U128">
        <v>0.216</v>
      </c>
      <c r="V128">
        <v>9</v>
      </c>
      <c r="W128">
        <v>3.2000000000000001E-2</v>
      </c>
      <c r="X128">
        <v>3.4599999999999999E-2</v>
      </c>
      <c r="Y128">
        <v>0.11700000000000001</v>
      </c>
      <c r="Z128">
        <v>0.5232</v>
      </c>
      <c r="AA128">
        <v>0.114</v>
      </c>
      <c r="AB128">
        <v>3.2000000000000001E-2</v>
      </c>
      <c r="AC128">
        <v>0.93</v>
      </c>
      <c r="AD128">
        <v>4.3</v>
      </c>
      <c r="AE128">
        <v>0.08</v>
      </c>
      <c r="AF128">
        <v>0.188</v>
      </c>
      <c r="AG128">
        <v>7.9</v>
      </c>
      <c r="AH128">
        <v>65.72</v>
      </c>
      <c r="AI128">
        <v>31.31</v>
      </c>
      <c r="AJ128">
        <v>7.1</v>
      </c>
      <c r="AK128">
        <v>68.3</v>
      </c>
      <c r="AL128">
        <v>9</v>
      </c>
      <c r="AM128">
        <v>17.04</v>
      </c>
      <c r="AN128">
        <v>1.4137999999999999</v>
      </c>
      <c r="AO128">
        <v>0.2092</v>
      </c>
      <c r="AP128">
        <v>2.53E-2</v>
      </c>
      <c r="AQ128">
        <v>0.1191</v>
      </c>
      <c r="AR128">
        <v>7</v>
      </c>
      <c r="AS128">
        <v>1.92</v>
      </c>
      <c r="AT128">
        <v>0</v>
      </c>
      <c r="AU128">
        <v>0</v>
      </c>
      <c r="AV128">
        <v>0</v>
      </c>
      <c r="AW128">
        <v>0</v>
      </c>
      <c r="AX128">
        <v>5.1999999999999998E-2</v>
      </c>
      <c r="AY128">
        <v>5.1999999999999998E-2</v>
      </c>
      <c r="AZ128">
        <v>0</v>
      </c>
      <c r="BA128">
        <v>0.10299999999999999</v>
      </c>
      <c r="BB128">
        <v>1.0528999999999999</v>
      </c>
      <c r="BC128">
        <v>0</v>
      </c>
      <c r="BD128">
        <v>0.64</v>
      </c>
      <c r="BE128">
        <v>1.6929000000000001</v>
      </c>
      <c r="BF128">
        <v>0.04</v>
      </c>
      <c r="BG128">
        <v>4.3400000000000001E-2</v>
      </c>
      <c r="BH128">
        <v>0</v>
      </c>
      <c r="BI128">
        <v>7.5060000000000002</v>
      </c>
      <c r="BJ128">
        <v>7.5060000000000002</v>
      </c>
      <c r="BK128">
        <v>0.158</v>
      </c>
      <c r="BL128">
        <v>0.215</v>
      </c>
      <c r="BM128">
        <v>2.9000000000000001E-2</v>
      </c>
      <c r="BN128">
        <v>6.7000000000000004E-2</v>
      </c>
      <c r="BO128">
        <v>0.01</v>
      </c>
      <c r="BP128">
        <v>0.153</v>
      </c>
      <c r="BQ128">
        <v>0.32500000000000001</v>
      </c>
      <c r="BR128">
        <v>0.1118</v>
      </c>
      <c r="BS128">
        <v>0.19700000000000001</v>
      </c>
      <c r="BT128">
        <v>0.13900000000000001</v>
      </c>
      <c r="BU128">
        <v>4.8000000000000001E-2</v>
      </c>
      <c r="BV128">
        <v>3.5799999999999998E-2</v>
      </c>
      <c r="BW128">
        <v>0.123</v>
      </c>
      <c r="BX128">
        <v>7.6799999999999993E-2</v>
      </c>
      <c r="BY128">
        <v>0.1048</v>
      </c>
      <c r="BZ128">
        <v>2.4E-2</v>
      </c>
      <c r="CA128">
        <v>0.14000000000000001</v>
      </c>
      <c r="CB128">
        <v>0.14299999999999999</v>
      </c>
      <c r="CC128">
        <v>6.8000000000000005E-2</v>
      </c>
      <c r="CD128">
        <v>1.21</v>
      </c>
      <c r="CE128">
        <v>0.16800000000000001</v>
      </c>
      <c r="CF128">
        <v>0.19</v>
      </c>
      <c r="CG128">
        <v>0.66300000000000003</v>
      </c>
      <c r="CH128">
        <v>0.2198</v>
      </c>
      <c r="CI128">
        <v>0.308</v>
      </c>
      <c r="CJ128">
        <v>0.14199999999999999</v>
      </c>
      <c r="CK128">
        <v>1.6908000000000001</v>
      </c>
      <c r="CL128">
        <v>13.14</v>
      </c>
      <c r="CM128">
        <v>4.3600000000000003</v>
      </c>
      <c r="CN128">
        <v>0.20599999999999999</v>
      </c>
      <c r="CO128">
        <v>0.13</v>
      </c>
      <c r="CP128">
        <v>7.1999999999999995E-2</v>
      </c>
      <c r="CQ128">
        <v>0.14799999999999999</v>
      </c>
      <c r="CR128">
        <v>0.18859999999999999</v>
      </c>
      <c r="CS128">
        <v>0.62919999999999998</v>
      </c>
      <c r="CT128">
        <v>7.0400000000000004E-2</v>
      </c>
      <c r="CU128">
        <v>1.7210000000000001</v>
      </c>
      <c r="CV128">
        <v>5.62E-2</v>
      </c>
      <c r="CW128">
        <v>0.64319999999999999</v>
      </c>
      <c r="CX128">
        <v>2.9000000000000001E-2</v>
      </c>
      <c r="CY128">
        <v>0</v>
      </c>
      <c r="CZ128">
        <v>0</v>
      </c>
      <c r="DA128">
        <v>3.8915999999999999</v>
      </c>
      <c r="DB128">
        <v>8.7800000000000003E-2</v>
      </c>
      <c r="DC128">
        <v>0.04</v>
      </c>
      <c r="DD128">
        <v>0.18340000000000001</v>
      </c>
      <c r="DE128">
        <v>5.6000000000000001E-2</v>
      </c>
      <c r="DF128">
        <v>1.6726000000000001</v>
      </c>
      <c r="DG128">
        <v>1.26E-2</v>
      </c>
      <c r="DH128">
        <v>0</v>
      </c>
      <c r="DI128">
        <v>0</v>
      </c>
      <c r="DJ128">
        <v>2.0524</v>
      </c>
      <c r="DK128">
        <v>0</v>
      </c>
      <c r="DL128">
        <v>0</v>
      </c>
      <c r="DM128">
        <v>0.2036</v>
      </c>
      <c r="DN128">
        <v>8.4000000000000005E-2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5.9999999999999995E-4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0.29020000000000001</v>
      </c>
      <c r="EA128">
        <v>0.33600000000000002</v>
      </c>
      <c r="EB128">
        <v>0.22</v>
      </c>
      <c r="EC128">
        <v>5.6761999999999997</v>
      </c>
      <c r="ED128">
        <v>0.38579999999999998</v>
      </c>
      <c r="EE128">
        <v>19.2</v>
      </c>
      <c r="EF128">
        <v>0.33019999999999999</v>
      </c>
      <c r="EG128">
        <v>0.98782999999999999</v>
      </c>
      <c r="EH128">
        <v>1.02</v>
      </c>
      <c r="EI128">
        <v>5.1100000000000003</v>
      </c>
      <c r="EJ128">
        <v>0</v>
      </c>
      <c r="EK128">
        <v>0</v>
      </c>
      <c r="EL128">
        <v>0</v>
      </c>
      <c r="EM128" t="s">
        <v>241</v>
      </c>
      <c r="EN128" t="s">
        <v>242</v>
      </c>
      <c r="EO128" t="s">
        <v>242</v>
      </c>
      <c r="EP128" t="s">
        <v>242</v>
      </c>
      <c r="EQ128" t="s">
        <v>242</v>
      </c>
      <c r="ER128" t="s">
        <v>242</v>
      </c>
      <c r="ES128" t="s">
        <v>241</v>
      </c>
      <c r="ET128" t="s">
        <v>242</v>
      </c>
      <c r="EU128" t="s">
        <v>241</v>
      </c>
      <c r="EV128" t="s">
        <v>242</v>
      </c>
      <c r="EW128" t="s">
        <v>242</v>
      </c>
      <c r="EX128" t="s">
        <v>242</v>
      </c>
      <c r="EY128" t="s">
        <v>242</v>
      </c>
      <c r="EZ128" t="s">
        <v>242</v>
      </c>
      <c r="FA128" t="s">
        <v>242</v>
      </c>
      <c r="FB128" t="s">
        <v>242</v>
      </c>
      <c r="FC128" t="s">
        <v>242</v>
      </c>
      <c r="FD128" t="s">
        <v>242</v>
      </c>
      <c r="FE128" t="s">
        <v>242</v>
      </c>
      <c r="FF128" t="s">
        <v>242</v>
      </c>
      <c r="FG128" t="s">
        <v>242</v>
      </c>
      <c r="FH128" t="s">
        <v>242</v>
      </c>
      <c r="FI128" t="s">
        <v>242</v>
      </c>
      <c r="FJ128" t="s">
        <v>242</v>
      </c>
      <c r="FK128" t="s">
        <v>242</v>
      </c>
      <c r="FL128" t="s">
        <v>242</v>
      </c>
      <c r="FM128" t="s">
        <v>242</v>
      </c>
      <c r="FN128" t="s">
        <v>242</v>
      </c>
      <c r="FO128" t="s">
        <v>242</v>
      </c>
      <c r="FP128" t="s">
        <v>242</v>
      </c>
      <c r="FQ128" t="s">
        <v>242</v>
      </c>
      <c r="FR128" t="s">
        <v>242</v>
      </c>
      <c r="FS128" t="s">
        <v>242</v>
      </c>
      <c r="FT128" t="s">
        <v>242</v>
      </c>
      <c r="FU128" t="s">
        <v>242</v>
      </c>
      <c r="FV128" t="s">
        <v>242</v>
      </c>
      <c r="FW128" t="s">
        <v>242</v>
      </c>
      <c r="FX128" t="s">
        <v>242</v>
      </c>
      <c r="FY128" t="s">
        <v>242</v>
      </c>
      <c r="FZ128" t="s">
        <v>242</v>
      </c>
      <c r="GA128" t="s">
        <v>241</v>
      </c>
      <c r="GB128" t="s">
        <v>242</v>
      </c>
      <c r="GC128" t="s">
        <v>242</v>
      </c>
      <c r="GD128" t="s">
        <v>242</v>
      </c>
      <c r="GE128" t="s">
        <v>242</v>
      </c>
      <c r="GF128" t="s">
        <v>242</v>
      </c>
      <c r="GG128" t="s">
        <v>237</v>
      </c>
      <c r="GH128" t="s">
        <v>244</v>
      </c>
      <c r="GI128" t="s">
        <v>242</v>
      </c>
      <c r="GJ128" t="s">
        <v>242</v>
      </c>
      <c r="GK128" t="s">
        <v>242</v>
      </c>
      <c r="GL128">
        <v>0</v>
      </c>
      <c r="GM128">
        <v>0</v>
      </c>
      <c r="GN128">
        <v>0</v>
      </c>
      <c r="GR128" t="s">
        <v>242</v>
      </c>
      <c r="GS128" t="s">
        <v>242</v>
      </c>
      <c r="GT128" t="s">
        <v>242</v>
      </c>
      <c r="GU128" t="s">
        <v>242</v>
      </c>
      <c r="GV128" t="s">
        <v>242</v>
      </c>
      <c r="GW128" t="s">
        <v>242</v>
      </c>
      <c r="GX128" t="s">
        <v>242</v>
      </c>
      <c r="GY128" t="s">
        <v>242</v>
      </c>
      <c r="GZ128" t="s">
        <v>242</v>
      </c>
      <c r="HA128" t="s">
        <v>242</v>
      </c>
      <c r="HB128" t="s">
        <v>242</v>
      </c>
      <c r="HC128" t="s">
        <v>242</v>
      </c>
      <c r="HD128" t="s">
        <v>242</v>
      </c>
      <c r="HE128" t="s">
        <v>242</v>
      </c>
      <c r="HF128" t="s">
        <v>242</v>
      </c>
    </row>
    <row r="129" spans="1:214">
      <c r="A129">
        <v>3</v>
      </c>
      <c r="B129" t="s">
        <v>259</v>
      </c>
      <c r="F129">
        <v>748.95</v>
      </c>
      <c r="G129">
        <v>3133.6068</v>
      </c>
      <c r="H129">
        <v>352.66424999999998</v>
      </c>
      <c r="I129">
        <v>39.749000000000002</v>
      </c>
      <c r="J129">
        <v>35.984999999999999</v>
      </c>
      <c r="K129">
        <v>63.264000000000003</v>
      </c>
      <c r="L129">
        <v>10.7204</v>
      </c>
      <c r="M129">
        <v>3.9249999999999998</v>
      </c>
      <c r="N129">
        <v>0.70099999999999996</v>
      </c>
      <c r="O129">
        <v>0</v>
      </c>
      <c r="P129">
        <v>226.8</v>
      </c>
      <c r="Q129">
        <v>186.45</v>
      </c>
      <c r="R129">
        <v>0.30399999999999999</v>
      </c>
      <c r="S129">
        <v>0.64300000000000002</v>
      </c>
      <c r="T129">
        <v>7.6435000000000004</v>
      </c>
      <c r="U129">
        <v>3.7389999999999999</v>
      </c>
      <c r="V129">
        <v>357.95</v>
      </c>
      <c r="W129">
        <v>0.36449999999999999</v>
      </c>
      <c r="X129">
        <v>0.58150000000000002</v>
      </c>
      <c r="Y129">
        <v>9.4550000000000001</v>
      </c>
      <c r="Z129">
        <v>16.4255</v>
      </c>
      <c r="AA129">
        <v>2.5289999999999999</v>
      </c>
      <c r="AB129">
        <v>1.0900000000000001</v>
      </c>
      <c r="AC129">
        <v>5.05</v>
      </c>
      <c r="AD129">
        <v>196.2</v>
      </c>
      <c r="AE129">
        <v>1.4</v>
      </c>
      <c r="AF129">
        <v>119.946</v>
      </c>
      <c r="AG129">
        <v>167.15</v>
      </c>
      <c r="AH129">
        <v>1158.8</v>
      </c>
      <c r="AI129">
        <v>161.52500000000001</v>
      </c>
      <c r="AJ129">
        <v>129.75</v>
      </c>
      <c r="AK129">
        <v>478.5</v>
      </c>
      <c r="AL129">
        <v>548.29999999999995</v>
      </c>
      <c r="AM129">
        <v>228.35</v>
      </c>
      <c r="AN129">
        <v>5.7910000000000004</v>
      </c>
      <c r="AO129">
        <v>5.3164999999999996</v>
      </c>
      <c r="AP129">
        <v>0.38524999999999998</v>
      </c>
      <c r="AQ129">
        <v>0.81374999999999997</v>
      </c>
      <c r="AR129">
        <v>128.6</v>
      </c>
      <c r="AS129">
        <v>12.46</v>
      </c>
      <c r="AT129">
        <v>0</v>
      </c>
      <c r="AU129">
        <v>0</v>
      </c>
      <c r="AV129">
        <v>0</v>
      </c>
      <c r="AW129">
        <v>0</v>
      </c>
      <c r="AX129">
        <v>5.1779999999999999</v>
      </c>
      <c r="AY129">
        <v>4.641</v>
      </c>
      <c r="AZ129">
        <v>0</v>
      </c>
      <c r="BA129">
        <v>9.8190000000000008</v>
      </c>
      <c r="BB129">
        <v>4.7702499999999999</v>
      </c>
      <c r="BC129">
        <v>0</v>
      </c>
      <c r="BD129">
        <v>0</v>
      </c>
      <c r="BE129">
        <v>4.7702499999999999</v>
      </c>
      <c r="BF129">
        <v>0.72699999999999998</v>
      </c>
      <c r="BG129">
        <v>1E-3</v>
      </c>
      <c r="BH129">
        <v>0</v>
      </c>
      <c r="BI129">
        <v>42.1098</v>
      </c>
      <c r="BJ129">
        <v>42.1098</v>
      </c>
      <c r="BK129">
        <v>2.0209999999999999</v>
      </c>
      <c r="BL129">
        <v>3.0710000000000002</v>
      </c>
      <c r="BM129">
        <v>2.9308000000000001</v>
      </c>
      <c r="BN129">
        <v>3.0649999999999999</v>
      </c>
      <c r="BO129">
        <v>0.246</v>
      </c>
      <c r="BP129">
        <v>3.681</v>
      </c>
      <c r="BQ129">
        <v>7.6459999999999999</v>
      </c>
      <c r="BR129">
        <v>1.8115000000000001</v>
      </c>
      <c r="BS129">
        <v>2.9209999999999998</v>
      </c>
      <c r="BT129">
        <v>2.6640000000000001</v>
      </c>
      <c r="BU129">
        <v>0.82150000000000001</v>
      </c>
      <c r="BV129">
        <v>0.52</v>
      </c>
      <c r="BW129">
        <v>1.5894999999999999</v>
      </c>
      <c r="BX129">
        <v>1.2044999999999999</v>
      </c>
      <c r="BY129">
        <v>1.5245</v>
      </c>
      <c r="BZ129">
        <v>0.41</v>
      </c>
      <c r="CA129">
        <v>2.0314999999999999</v>
      </c>
      <c r="CB129">
        <v>2.3315000000000001</v>
      </c>
      <c r="CC129">
        <v>1.1335</v>
      </c>
      <c r="CD129">
        <v>18.935500000000001</v>
      </c>
      <c r="CE129">
        <v>2.0615000000000001</v>
      </c>
      <c r="CF129">
        <v>3.1995</v>
      </c>
      <c r="CG129">
        <v>7.5949999999999998</v>
      </c>
      <c r="CH129">
        <v>1.5609999999999999</v>
      </c>
      <c r="CI129">
        <v>2.5630000000000002</v>
      </c>
      <c r="CJ129">
        <v>1.5595000000000001</v>
      </c>
      <c r="CK129">
        <v>18.525500000000001</v>
      </c>
      <c r="CL129">
        <v>285.5</v>
      </c>
      <c r="CM129">
        <v>96.3</v>
      </c>
      <c r="CN129">
        <v>0</v>
      </c>
      <c r="CO129">
        <v>0</v>
      </c>
      <c r="CP129">
        <v>0.34499999999999997</v>
      </c>
      <c r="CQ129">
        <v>0.29249999999999998</v>
      </c>
      <c r="CR129">
        <v>0.97150000000000003</v>
      </c>
      <c r="CS129">
        <v>1.3049999999999999</v>
      </c>
      <c r="CT129">
        <v>7.0000000000000007E-2</v>
      </c>
      <c r="CU129">
        <v>5.3745000000000003</v>
      </c>
      <c r="CV129">
        <v>9.8000000000000004E-2</v>
      </c>
      <c r="CW129">
        <v>2.8450000000000002</v>
      </c>
      <c r="CX129">
        <v>0.29949999999999999</v>
      </c>
      <c r="CY129">
        <v>0</v>
      </c>
      <c r="CZ129">
        <v>0</v>
      </c>
      <c r="DA129">
        <v>11.586499999999999</v>
      </c>
      <c r="DB129">
        <v>8.4000000000000005E-2</v>
      </c>
      <c r="DC129">
        <v>0</v>
      </c>
      <c r="DD129">
        <v>1.2855000000000001</v>
      </c>
      <c r="DE129">
        <v>9.8000000000000004E-2</v>
      </c>
      <c r="DF129">
        <v>7.125</v>
      </c>
      <c r="DG129">
        <v>1.1675</v>
      </c>
      <c r="DH129">
        <v>1.145</v>
      </c>
      <c r="DI129">
        <v>0</v>
      </c>
      <c r="DJ129">
        <v>10.904999999999999</v>
      </c>
      <c r="DK129">
        <v>0</v>
      </c>
      <c r="DL129">
        <v>0</v>
      </c>
      <c r="DM129">
        <v>2.1785000000000001</v>
      </c>
      <c r="DN129">
        <v>0.81</v>
      </c>
      <c r="DO129">
        <v>0</v>
      </c>
      <c r="DP129">
        <v>0</v>
      </c>
      <c r="DQ129">
        <v>0</v>
      </c>
      <c r="DR129">
        <v>0</v>
      </c>
      <c r="DS129">
        <v>0.39200000000000002</v>
      </c>
      <c r="DT129">
        <v>1.4E-2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3.4144999999999999</v>
      </c>
      <c r="EA129">
        <v>0</v>
      </c>
      <c r="EB129">
        <v>0.63749999999999996</v>
      </c>
      <c r="EC129">
        <v>25.268999999999998</v>
      </c>
      <c r="ED129">
        <v>4.4610000000000003</v>
      </c>
      <c r="EE129">
        <v>154.94999999999999</v>
      </c>
      <c r="EF129">
        <v>9.6564999999999994</v>
      </c>
      <c r="EG129">
        <v>5.2720000000000002</v>
      </c>
      <c r="EH129">
        <v>1.08</v>
      </c>
      <c r="EI129">
        <v>590.125</v>
      </c>
      <c r="EJ129">
        <v>0</v>
      </c>
      <c r="EK129">
        <v>0</v>
      </c>
      <c r="EL129">
        <v>0</v>
      </c>
      <c r="EM129" t="s">
        <v>241</v>
      </c>
      <c r="EO129" t="s">
        <v>241</v>
      </c>
      <c r="ES129" t="s">
        <v>241</v>
      </c>
      <c r="EU129" t="s">
        <v>241</v>
      </c>
      <c r="EX129" t="s">
        <v>241</v>
      </c>
      <c r="FA129" t="s">
        <v>242</v>
      </c>
      <c r="FF129" t="s">
        <v>241</v>
      </c>
      <c r="FG129" t="s">
        <v>241</v>
      </c>
      <c r="FH129" t="s">
        <v>241</v>
      </c>
      <c r="FI129" t="s">
        <v>241</v>
      </c>
      <c r="FJ129" t="s">
        <v>241</v>
      </c>
      <c r="GA129" t="s">
        <v>242</v>
      </c>
      <c r="GE129" t="s">
        <v>242</v>
      </c>
      <c r="GF129" t="s">
        <v>242</v>
      </c>
      <c r="GG129" t="s">
        <v>428</v>
      </c>
      <c r="GH129" t="s">
        <v>358</v>
      </c>
      <c r="GI129" t="s">
        <v>242</v>
      </c>
      <c r="GJ129" t="s">
        <v>242</v>
      </c>
      <c r="GK129" t="s">
        <v>242</v>
      </c>
      <c r="GL129">
        <v>2.5</v>
      </c>
      <c r="GM129">
        <v>0</v>
      </c>
      <c r="GN129">
        <v>0</v>
      </c>
    </row>
    <row r="130" spans="1:214">
      <c r="A130">
        <v>4</v>
      </c>
      <c r="B130" t="s">
        <v>429</v>
      </c>
      <c r="D130" t="s">
        <v>241</v>
      </c>
      <c r="E130" t="s">
        <v>231</v>
      </c>
      <c r="F130">
        <v>273.55</v>
      </c>
      <c r="G130">
        <v>1144.5332000000001</v>
      </c>
      <c r="H130">
        <v>116.004</v>
      </c>
      <c r="I130">
        <v>28.738</v>
      </c>
      <c r="J130">
        <v>13.742000000000001</v>
      </c>
      <c r="K130">
        <v>7.54</v>
      </c>
      <c r="L130">
        <v>1.5</v>
      </c>
      <c r="M130">
        <v>1.84</v>
      </c>
      <c r="N130">
        <v>0.13600000000000001</v>
      </c>
      <c r="O130">
        <v>0</v>
      </c>
      <c r="P130">
        <v>2</v>
      </c>
      <c r="Q130">
        <v>1.4</v>
      </c>
      <c r="R130">
        <v>4.0000000000000001E-3</v>
      </c>
      <c r="S130">
        <v>0</v>
      </c>
      <c r="T130">
        <v>0.24399999999999999</v>
      </c>
      <c r="U130">
        <v>0.24399999999999999</v>
      </c>
      <c r="V130">
        <v>29.6</v>
      </c>
      <c r="W130">
        <v>0.14000000000000001</v>
      </c>
      <c r="X130">
        <v>0.442</v>
      </c>
      <c r="Y130">
        <v>7.5679999999999996</v>
      </c>
      <c r="Z130">
        <v>12.606</v>
      </c>
      <c r="AA130">
        <v>1.734</v>
      </c>
      <c r="AB130">
        <v>0.76400000000000001</v>
      </c>
      <c r="AC130">
        <v>0.3</v>
      </c>
      <c r="AD130">
        <v>22.6</v>
      </c>
      <c r="AE130">
        <v>1.4</v>
      </c>
      <c r="AF130">
        <v>24.425999999999998</v>
      </c>
      <c r="AG130">
        <v>102.6</v>
      </c>
      <c r="AH130">
        <v>549.4</v>
      </c>
      <c r="AI130">
        <v>37.4</v>
      </c>
      <c r="AJ130">
        <v>39</v>
      </c>
      <c r="AK130">
        <v>292.39999999999998</v>
      </c>
      <c r="AL130">
        <v>303.8</v>
      </c>
      <c r="AM130">
        <v>77.8</v>
      </c>
      <c r="AN130">
        <v>3.3719999999999999</v>
      </c>
      <c r="AO130">
        <v>3.85</v>
      </c>
      <c r="AP130">
        <v>0.182</v>
      </c>
      <c r="AQ130">
        <v>0.128</v>
      </c>
      <c r="AR130">
        <v>33.6</v>
      </c>
      <c r="AS130">
        <v>0.2</v>
      </c>
      <c r="AT130">
        <v>0</v>
      </c>
      <c r="AU130">
        <v>0</v>
      </c>
      <c r="AV130">
        <v>0</v>
      </c>
      <c r="AW130">
        <v>0</v>
      </c>
      <c r="AX130">
        <v>0.46600000000000003</v>
      </c>
      <c r="AY130">
        <v>0.23400000000000001</v>
      </c>
      <c r="AZ130">
        <v>0</v>
      </c>
      <c r="BA130">
        <v>0.7</v>
      </c>
      <c r="BB130">
        <v>0.81599999999999995</v>
      </c>
      <c r="BC130">
        <v>0</v>
      </c>
      <c r="BD130">
        <v>0</v>
      </c>
      <c r="BE130">
        <v>0.81599999999999995</v>
      </c>
      <c r="BF130">
        <v>0</v>
      </c>
      <c r="BG130">
        <v>0</v>
      </c>
      <c r="BH130">
        <v>0</v>
      </c>
      <c r="BI130">
        <v>0.80379999999999996</v>
      </c>
      <c r="BJ130">
        <v>0.80379999999999996</v>
      </c>
      <c r="BK130">
        <v>0.22600000000000001</v>
      </c>
      <c r="BL130">
        <v>0.22600000000000001</v>
      </c>
      <c r="BM130">
        <v>0.40579999999999999</v>
      </c>
      <c r="BN130">
        <v>0.6</v>
      </c>
      <c r="BO130">
        <v>4.5999999999999999E-2</v>
      </c>
      <c r="BP130">
        <v>0.376</v>
      </c>
      <c r="BQ130">
        <v>1.1259999999999999</v>
      </c>
      <c r="BR130">
        <v>1.4139999999999999</v>
      </c>
      <c r="BS130">
        <v>2.2160000000000002</v>
      </c>
      <c r="BT130">
        <v>2.3580000000000001</v>
      </c>
      <c r="BU130">
        <v>0.68</v>
      </c>
      <c r="BV130">
        <v>0.30199999999999999</v>
      </c>
      <c r="BW130">
        <v>1.1200000000000001</v>
      </c>
      <c r="BX130">
        <v>0.93</v>
      </c>
      <c r="BY130">
        <v>1.202</v>
      </c>
      <c r="BZ130">
        <v>0.30199999999999999</v>
      </c>
      <c r="CA130">
        <v>1.5640000000000001</v>
      </c>
      <c r="CB130">
        <v>1.768</v>
      </c>
      <c r="CC130">
        <v>0.92200000000000004</v>
      </c>
      <c r="CD130">
        <v>14.757999999999999</v>
      </c>
      <c r="CE130">
        <v>1.69</v>
      </c>
      <c r="CF130">
        <v>2.5920000000000001</v>
      </c>
      <c r="CG130">
        <v>4.3319999999999999</v>
      </c>
      <c r="CH130">
        <v>1.206</v>
      </c>
      <c r="CI130">
        <v>1.1180000000000001</v>
      </c>
      <c r="CJ130">
        <v>0.99199999999999999</v>
      </c>
      <c r="CK130">
        <v>11.93</v>
      </c>
      <c r="CL130">
        <v>202</v>
      </c>
      <c r="CM130">
        <v>67.8</v>
      </c>
      <c r="CN130">
        <v>0</v>
      </c>
      <c r="CO130">
        <v>0</v>
      </c>
      <c r="CP130">
        <v>0</v>
      </c>
      <c r="CQ130">
        <v>0</v>
      </c>
      <c r="CR130">
        <v>1.4E-2</v>
      </c>
      <c r="CS130">
        <v>0.28000000000000003</v>
      </c>
      <c r="CT130">
        <v>7.0000000000000007E-2</v>
      </c>
      <c r="CU130">
        <v>1.8280000000000001</v>
      </c>
      <c r="CV130">
        <v>9.8000000000000004E-2</v>
      </c>
      <c r="CW130">
        <v>1.1479999999999999</v>
      </c>
      <c r="CX130">
        <v>0</v>
      </c>
      <c r="CY130">
        <v>0</v>
      </c>
      <c r="CZ130">
        <v>0</v>
      </c>
      <c r="DA130">
        <v>3.4260000000000002</v>
      </c>
      <c r="DB130">
        <v>8.4000000000000005E-2</v>
      </c>
      <c r="DC130">
        <v>0</v>
      </c>
      <c r="DD130">
        <v>0.32200000000000001</v>
      </c>
      <c r="DE130">
        <v>9.8000000000000004E-2</v>
      </c>
      <c r="DF130">
        <v>2.806</v>
      </c>
      <c r="DG130">
        <v>1.4E-2</v>
      </c>
      <c r="DH130">
        <v>0</v>
      </c>
      <c r="DI130">
        <v>0</v>
      </c>
      <c r="DJ130">
        <v>3.3239999999999998</v>
      </c>
      <c r="DK130">
        <v>0</v>
      </c>
      <c r="DL130">
        <v>0</v>
      </c>
      <c r="DM130">
        <v>0.64</v>
      </c>
      <c r="DN130">
        <v>0.17799999999999999</v>
      </c>
      <c r="DO130">
        <v>0</v>
      </c>
      <c r="DP130">
        <v>0</v>
      </c>
      <c r="DQ130">
        <v>0</v>
      </c>
      <c r="DR130">
        <v>0</v>
      </c>
      <c r="DS130">
        <v>0.39200000000000002</v>
      </c>
      <c r="DT130">
        <v>1.4E-2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1.238</v>
      </c>
      <c r="EA130">
        <v>0</v>
      </c>
      <c r="EB130">
        <v>0</v>
      </c>
      <c r="EC130">
        <v>7.9859999999999998</v>
      </c>
      <c r="ED130">
        <v>3.008</v>
      </c>
      <c r="EE130">
        <v>98</v>
      </c>
      <c r="EF130">
        <v>1.216</v>
      </c>
      <c r="EG130">
        <v>0.62833000000000006</v>
      </c>
      <c r="EH130">
        <v>0.91500000000000004</v>
      </c>
      <c r="EI130">
        <v>240</v>
      </c>
      <c r="EJ130">
        <v>0</v>
      </c>
      <c r="EK130">
        <v>0</v>
      </c>
      <c r="EL130">
        <v>0</v>
      </c>
      <c r="EM130" t="s">
        <v>242</v>
      </c>
      <c r="EN130" t="s">
        <v>242</v>
      </c>
      <c r="EO130" t="s">
        <v>242</v>
      </c>
      <c r="EP130" t="s">
        <v>242</v>
      </c>
      <c r="EQ130" t="s">
        <v>242</v>
      </c>
      <c r="ER130" t="s">
        <v>242</v>
      </c>
      <c r="ES130" t="s">
        <v>241</v>
      </c>
      <c r="ET130" t="s">
        <v>242</v>
      </c>
      <c r="EU130" t="s">
        <v>241</v>
      </c>
      <c r="EV130" t="s">
        <v>242</v>
      </c>
      <c r="EW130" t="s">
        <v>242</v>
      </c>
      <c r="EX130" t="s">
        <v>241</v>
      </c>
      <c r="EY130" t="s">
        <v>242</v>
      </c>
      <c r="EZ130" t="s">
        <v>242</v>
      </c>
      <c r="FA130" t="s">
        <v>242</v>
      </c>
      <c r="FB130" t="s">
        <v>242</v>
      </c>
      <c r="FC130" t="s">
        <v>242</v>
      </c>
      <c r="FD130" t="s">
        <v>242</v>
      </c>
      <c r="FE130" t="s">
        <v>242</v>
      </c>
      <c r="FF130" t="s">
        <v>242</v>
      </c>
      <c r="FG130" t="s">
        <v>241</v>
      </c>
      <c r="FH130" t="s">
        <v>241</v>
      </c>
      <c r="FI130" t="s">
        <v>241</v>
      </c>
      <c r="FJ130" t="s">
        <v>241</v>
      </c>
      <c r="FK130" t="s">
        <v>242</v>
      </c>
      <c r="FL130" t="s">
        <v>242</v>
      </c>
      <c r="FM130" t="s">
        <v>242</v>
      </c>
      <c r="FN130" t="s">
        <v>242</v>
      </c>
      <c r="FO130" t="s">
        <v>242</v>
      </c>
      <c r="FP130" t="s">
        <v>242</v>
      </c>
      <c r="FQ130" t="s">
        <v>242</v>
      </c>
      <c r="FR130" t="s">
        <v>242</v>
      </c>
      <c r="FS130" t="s">
        <v>242</v>
      </c>
      <c r="FT130" t="s">
        <v>242</v>
      </c>
      <c r="FU130" t="s">
        <v>242</v>
      </c>
      <c r="FV130" t="s">
        <v>242</v>
      </c>
      <c r="FW130" t="s">
        <v>242</v>
      </c>
      <c r="FX130" t="s">
        <v>242</v>
      </c>
      <c r="FY130" t="s">
        <v>242</v>
      </c>
      <c r="FZ130" t="s">
        <v>242</v>
      </c>
      <c r="GA130" t="s">
        <v>242</v>
      </c>
      <c r="GB130" t="s">
        <v>242</v>
      </c>
      <c r="GC130" t="s">
        <v>242</v>
      </c>
      <c r="GD130" t="s">
        <v>242</v>
      </c>
      <c r="GE130" t="s">
        <v>242</v>
      </c>
      <c r="GF130" t="s">
        <v>242</v>
      </c>
      <c r="GG130" t="s">
        <v>430</v>
      </c>
      <c r="GH130" t="s">
        <v>250</v>
      </c>
      <c r="GI130" t="s">
        <v>242</v>
      </c>
      <c r="GJ130" t="s">
        <v>242</v>
      </c>
      <c r="GK130" t="s">
        <v>242</v>
      </c>
      <c r="GL130">
        <v>0</v>
      </c>
      <c r="GM130">
        <v>0</v>
      </c>
      <c r="GN130">
        <v>0</v>
      </c>
      <c r="GR130" t="s">
        <v>242</v>
      </c>
      <c r="GS130" t="s">
        <v>242</v>
      </c>
      <c r="GT130" t="s">
        <v>242</v>
      </c>
      <c r="GU130" t="s">
        <v>242</v>
      </c>
      <c r="GV130" t="s">
        <v>242</v>
      </c>
      <c r="GW130" t="s">
        <v>242</v>
      </c>
      <c r="GX130" t="s">
        <v>242</v>
      </c>
      <c r="GY130" t="s">
        <v>242</v>
      </c>
      <c r="GZ130" t="s">
        <v>242</v>
      </c>
      <c r="HA130" t="s">
        <v>242</v>
      </c>
      <c r="HB130" t="s">
        <v>242</v>
      </c>
      <c r="HC130" t="s">
        <v>242</v>
      </c>
      <c r="HD130" t="s">
        <v>242</v>
      </c>
      <c r="HE130" t="s">
        <v>242</v>
      </c>
      <c r="HF130" t="s">
        <v>242</v>
      </c>
    </row>
    <row r="131" spans="1:214">
      <c r="A131">
        <v>4</v>
      </c>
      <c r="B131" t="s">
        <v>245</v>
      </c>
      <c r="D131" t="s">
        <v>241</v>
      </c>
      <c r="E131" t="s">
        <v>231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 t="s">
        <v>242</v>
      </c>
      <c r="EN131" t="s">
        <v>242</v>
      </c>
      <c r="EO131" t="s">
        <v>242</v>
      </c>
      <c r="EP131" t="s">
        <v>242</v>
      </c>
      <c r="EQ131" t="s">
        <v>242</v>
      </c>
      <c r="ER131" t="s">
        <v>242</v>
      </c>
      <c r="ES131" t="s">
        <v>242</v>
      </c>
      <c r="ET131" t="s">
        <v>242</v>
      </c>
      <c r="EU131" t="s">
        <v>242</v>
      </c>
      <c r="EV131" t="s">
        <v>242</v>
      </c>
      <c r="EW131" t="s">
        <v>242</v>
      </c>
      <c r="EX131" t="s">
        <v>242</v>
      </c>
      <c r="EY131" t="s">
        <v>242</v>
      </c>
      <c r="EZ131" t="s">
        <v>242</v>
      </c>
      <c r="FA131" t="s">
        <v>241</v>
      </c>
      <c r="FB131" t="s">
        <v>242</v>
      </c>
      <c r="FC131" t="s">
        <v>242</v>
      </c>
      <c r="FD131" t="s">
        <v>242</v>
      </c>
      <c r="FE131" t="s">
        <v>242</v>
      </c>
      <c r="FF131" t="s">
        <v>242</v>
      </c>
      <c r="FG131" t="s">
        <v>242</v>
      </c>
      <c r="FH131" t="s">
        <v>242</v>
      </c>
      <c r="FI131" t="s">
        <v>242</v>
      </c>
      <c r="FJ131" t="s">
        <v>242</v>
      </c>
      <c r="FK131" t="s">
        <v>242</v>
      </c>
      <c r="FL131" t="s">
        <v>242</v>
      </c>
      <c r="FM131" t="s">
        <v>242</v>
      </c>
      <c r="FN131" t="s">
        <v>242</v>
      </c>
      <c r="FO131" t="s">
        <v>242</v>
      </c>
      <c r="FP131" t="s">
        <v>242</v>
      </c>
      <c r="FQ131" t="s">
        <v>242</v>
      </c>
      <c r="FR131" t="s">
        <v>242</v>
      </c>
      <c r="FS131" t="s">
        <v>242</v>
      </c>
      <c r="FT131" t="s">
        <v>242</v>
      </c>
      <c r="FU131" t="s">
        <v>242</v>
      </c>
      <c r="FV131" t="s">
        <v>242</v>
      </c>
      <c r="FW131" t="s">
        <v>242</v>
      </c>
      <c r="FX131" t="s">
        <v>242</v>
      </c>
      <c r="FY131" t="s">
        <v>242</v>
      </c>
      <c r="FZ131" t="s">
        <v>242</v>
      </c>
      <c r="GA131" t="s">
        <v>241</v>
      </c>
      <c r="GB131" t="s">
        <v>242</v>
      </c>
      <c r="GC131" t="s">
        <v>242</v>
      </c>
      <c r="GD131" t="s">
        <v>242</v>
      </c>
      <c r="GE131" t="s">
        <v>242</v>
      </c>
      <c r="GF131" t="s">
        <v>241</v>
      </c>
      <c r="GG131" t="s">
        <v>240</v>
      </c>
      <c r="GH131" t="s">
        <v>244</v>
      </c>
      <c r="GI131" t="s">
        <v>241</v>
      </c>
      <c r="GJ131" t="s">
        <v>241</v>
      </c>
      <c r="GK131" t="s">
        <v>242</v>
      </c>
      <c r="GL131">
        <v>0</v>
      </c>
      <c r="GM131">
        <v>0</v>
      </c>
      <c r="GN131">
        <v>0</v>
      </c>
      <c r="GR131" t="s">
        <v>242</v>
      </c>
      <c r="GS131" t="s">
        <v>242</v>
      </c>
      <c r="GT131" t="s">
        <v>242</v>
      </c>
      <c r="GU131" t="s">
        <v>242</v>
      </c>
      <c r="GV131" t="s">
        <v>242</v>
      </c>
      <c r="GW131" t="s">
        <v>242</v>
      </c>
      <c r="GX131" t="s">
        <v>242</v>
      </c>
      <c r="GY131" t="s">
        <v>242</v>
      </c>
      <c r="GZ131" t="s">
        <v>242</v>
      </c>
      <c r="HA131" t="s">
        <v>242</v>
      </c>
      <c r="HB131" t="s">
        <v>242</v>
      </c>
      <c r="HC131" t="s">
        <v>242</v>
      </c>
      <c r="HD131" t="s">
        <v>242</v>
      </c>
      <c r="HE131" t="s">
        <v>242</v>
      </c>
      <c r="HF131" t="s">
        <v>242</v>
      </c>
    </row>
    <row r="132" spans="1:214">
      <c r="A132">
        <v>4</v>
      </c>
      <c r="B132" t="s">
        <v>431</v>
      </c>
      <c r="D132" t="s">
        <v>241</v>
      </c>
      <c r="E132" t="s">
        <v>231</v>
      </c>
      <c r="F132">
        <v>475.4</v>
      </c>
      <c r="G132">
        <v>1989.0735999999999</v>
      </c>
      <c r="H132">
        <v>236.66024999999999</v>
      </c>
      <c r="I132">
        <v>11.010999999999999</v>
      </c>
      <c r="J132">
        <v>22.242999999999999</v>
      </c>
      <c r="K132">
        <v>55.723999999999997</v>
      </c>
      <c r="L132">
        <v>9.2203999999999997</v>
      </c>
      <c r="M132">
        <v>2.085</v>
      </c>
      <c r="N132">
        <v>0.56499999999999995</v>
      </c>
      <c r="O132">
        <v>0</v>
      </c>
      <c r="P132">
        <v>224.8</v>
      </c>
      <c r="Q132">
        <v>185.05</v>
      </c>
      <c r="R132">
        <v>0.3</v>
      </c>
      <c r="S132">
        <v>0.64300000000000002</v>
      </c>
      <c r="T132">
        <v>7.3994999999999997</v>
      </c>
      <c r="U132">
        <v>3.4950000000000001</v>
      </c>
      <c r="V132">
        <v>328.35</v>
      </c>
      <c r="W132">
        <v>0.22450000000000001</v>
      </c>
      <c r="X132">
        <v>0.13950000000000001</v>
      </c>
      <c r="Y132">
        <v>1.887</v>
      </c>
      <c r="Z132">
        <v>3.8195000000000001</v>
      </c>
      <c r="AA132">
        <v>0.79500000000000004</v>
      </c>
      <c r="AB132">
        <v>0.32600000000000001</v>
      </c>
      <c r="AC132">
        <v>4.75</v>
      </c>
      <c r="AD132">
        <v>173.6</v>
      </c>
      <c r="AE132">
        <v>0</v>
      </c>
      <c r="AF132">
        <v>95.52</v>
      </c>
      <c r="AG132">
        <v>64.55</v>
      </c>
      <c r="AH132">
        <v>609.4</v>
      </c>
      <c r="AI132">
        <v>124.125</v>
      </c>
      <c r="AJ132">
        <v>90.75</v>
      </c>
      <c r="AK132">
        <v>186.1</v>
      </c>
      <c r="AL132">
        <v>244.5</v>
      </c>
      <c r="AM132">
        <v>150.55000000000001</v>
      </c>
      <c r="AN132">
        <v>2.419</v>
      </c>
      <c r="AO132">
        <v>1.4664999999999999</v>
      </c>
      <c r="AP132">
        <v>0.20324999999999999</v>
      </c>
      <c r="AQ132">
        <v>0.68574999999999997</v>
      </c>
      <c r="AR132">
        <v>95</v>
      </c>
      <c r="AS132">
        <v>12.26</v>
      </c>
      <c r="AT132">
        <v>0</v>
      </c>
      <c r="AU132">
        <v>0</v>
      </c>
      <c r="AV132">
        <v>0</v>
      </c>
      <c r="AW132">
        <v>0</v>
      </c>
      <c r="AX132">
        <v>4.7119999999999997</v>
      </c>
      <c r="AY132">
        <v>4.407</v>
      </c>
      <c r="AZ132">
        <v>0</v>
      </c>
      <c r="BA132">
        <v>9.1189999999999998</v>
      </c>
      <c r="BB132">
        <v>3.95425</v>
      </c>
      <c r="BC132">
        <v>0</v>
      </c>
      <c r="BD132">
        <v>0</v>
      </c>
      <c r="BE132">
        <v>3.95425</v>
      </c>
      <c r="BF132">
        <v>0.72699999999999998</v>
      </c>
      <c r="BG132">
        <v>1E-3</v>
      </c>
      <c r="BH132">
        <v>0</v>
      </c>
      <c r="BI132">
        <v>41.305999999999997</v>
      </c>
      <c r="BJ132">
        <v>41.305999999999997</v>
      </c>
      <c r="BK132">
        <v>1.7949999999999999</v>
      </c>
      <c r="BL132">
        <v>2.8450000000000002</v>
      </c>
      <c r="BM132">
        <v>2.5249999999999999</v>
      </c>
      <c r="BN132">
        <v>2.4649999999999999</v>
      </c>
      <c r="BO132">
        <v>0.2</v>
      </c>
      <c r="BP132">
        <v>3.3050000000000002</v>
      </c>
      <c r="BQ132">
        <v>6.52</v>
      </c>
      <c r="BR132">
        <v>0.39750000000000002</v>
      </c>
      <c r="BS132">
        <v>0.70499999999999996</v>
      </c>
      <c r="BT132">
        <v>0.30599999999999999</v>
      </c>
      <c r="BU132">
        <v>0.14149999999999999</v>
      </c>
      <c r="BV132">
        <v>0.218</v>
      </c>
      <c r="BW132">
        <v>0.46949999999999997</v>
      </c>
      <c r="BX132">
        <v>0.27450000000000002</v>
      </c>
      <c r="BY132">
        <v>0.32250000000000001</v>
      </c>
      <c r="BZ132">
        <v>0.108</v>
      </c>
      <c r="CA132">
        <v>0.46750000000000003</v>
      </c>
      <c r="CB132">
        <v>0.5635</v>
      </c>
      <c r="CC132">
        <v>0.21149999999999999</v>
      </c>
      <c r="CD132">
        <v>4.1775000000000002</v>
      </c>
      <c r="CE132">
        <v>0.3715</v>
      </c>
      <c r="CF132">
        <v>0.60750000000000004</v>
      </c>
      <c r="CG132">
        <v>3.2629999999999999</v>
      </c>
      <c r="CH132">
        <v>0.35499999999999998</v>
      </c>
      <c r="CI132">
        <v>1.4450000000000001</v>
      </c>
      <c r="CJ132">
        <v>0.5675</v>
      </c>
      <c r="CK132">
        <v>6.5955000000000004</v>
      </c>
      <c r="CL132">
        <v>83.5</v>
      </c>
      <c r="CM132">
        <v>28.5</v>
      </c>
      <c r="CN132">
        <v>0</v>
      </c>
      <c r="CO132">
        <v>0</v>
      </c>
      <c r="CP132">
        <v>0.34499999999999997</v>
      </c>
      <c r="CQ132">
        <v>0.29249999999999998</v>
      </c>
      <c r="CR132">
        <v>0.95750000000000002</v>
      </c>
      <c r="CS132">
        <v>1.0249999999999999</v>
      </c>
      <c r="CT132">
        <v>0</v>
      </c>
      <c r="CU132">
        <v>3.5465</v>
      </c>
      <c r="CV132">
        <v>0</v>
      </c>
      <c r="CW132">
        <v>1.6970000000000001</v>
      </c>
      <c r="CX132">
        <v>0.29949999999999999</v>
      </c>
      <c r="CY132">
        <v>0</v>
      </c>
      <c r="CZ132">
        <v>0</v>
      </c>
      <c r="DA132">
        <v>8.1605000000000008</v>
      </c>
      <c r="DB132">
        <v>0</v>
      </c>
      <c r="DC132">
        <v>0</v>
      </c>
      <c r="DD132">
        <v>0.96350000000000002</v>
      </c>
      <c r="DE132">
        <v>0</v>
      </c>
      <c r="DF132">
        <v>4.319</v>
      </c>
      <c r="DG132">
        <v>1.1535</v>
      </c>
      <c r="DH132">
        <v>1.145</v>
      </c>
      <c r="DI132">
        <v>0</v>
      </c>
      <c r="DJ132">
        <v>7.5810000000000004</v>
      </c>
      <c r="DK132">
        <v>0</v>
      </c>
      <c r="DL132">
        <v>0</v>
      </c>
      <c r="DM132">
        <v>1.5385</v>
      </c>
      <c r="DN132">
        <v>0.63200000000000001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2.1764999999999999</v>
      </c>
      <c r="EA132">
        <v>0</v>
      </c>
      <c r="EB132">
        <v>0.63749999999999996</v>
      </c>
      <c r="EC132">
        <v>17.283000000000001</v>
      </c>
      <c r="ED132">
        <v>1.4530000000000001</v>
      </c>
      <c r="EE132">
        <v>56.95</v>
      </c>
      <c r="EF132">
        <v>8.4405000000000001</v>
      </c>
      <c r="EG132">
        <v>4.6436700000000002</v>
      </c>
      <c r="EH132">
        <v>0.16500000000000001</v>
      </c>
      <c r="EI132">
        <v>350.125</v>
      </c>
      <c r="EJ132">
        <v>0</v>
      </c>
      <c r="EK132">
        <v>0</v>
      </c>
      <c r="EL132">
        <v>0</v>
      </c>
      <c r="EM132" t="s">
        <v>241</v>
      </c>
      <c r="EN132" t="s">
        <v>242</v>
      </c>
      <c r="EO132" t="s">
        <v>241</v>
      </c>
      <c r="EP132" t="s">
        <v>242</v>
      </c>
      <c r="EQ132" t="s">
        <v>242</v>
      </c>
      <c r="ER132" t="s">
        <v>242</v>
      </c>
      <c r="ES132" t="s">
        <v>242</v>
      </c>
      <c r="ET132" t="s">
        <v>242</v>
      </c>
      <c r="EU132" t="s">
        <v>242</v>
      </c>
      <c r="EV132" t="s">
        <v>242</v>
      </c>
      <c r="EW132" t="s">
        <v>242</v>
      </c>
      <c r="EX132" t="s">
        <v>242</v>
      </c>
      <c r="EY132" t="s">
        <v>242</v>
      </c>
      <c r="EZ132" t="s">
        <v>242</v>
      </c>
      <c r="FA132" t="s">
        <v>242</v>
      </c>
      <c r="FB132" t="s">
        <v>242</v>
      </c>
      <c r="FC132" t="s">
        <v>242</v>
      </c>
      <c r="FD132" t="s">
        <v>242</v>
      </c>
      <c r="FE132" t="s">
        <v>242</v>
      </c>
      <c r="FF132" t="s">
        <v>241</v>
      </c>
      <c r="FG132" t="s">
        <v>241</v>
      </c>
      <c r="FH132" t="s">
        <v>241</v>
      </c>
      <c r="FI132" t="s">
        <v>241</v>
      </c>
      <c r="FJ132" t="s">
        <v>242</v>
      </c>
      <c r="FK132" t="s">
        <v>242</v>
      </c>
      <c r="FL132" t="s">
        <v>242</v>
      </c>
      <c r="FM132" t="s">
        <v>242</v>
      </c>
      <c r="FN132" t="s">
        <v>242</v>
      </c>
      <c r="FO132" t="s">
        <v>242</v>
      </c>
      <c r="FP132" t="s">
        <v>242</v>
      </c>
      <c r="FQ132" t="s">
        <v>242</v>
      </c>
      <c r="FR132" t="s">
        <v>242</v>
      </c>
      <c r="FS132" t="s">
        <v>242</v>
      </c>
      <c r="FT132" t="s">
        <v>242</v>
      </c>
      <c r="FU132" t="s">
        <v>242</v>
      </c>
      <c r="FV132" t="s">
        <v>242</v>
      </c>
      <c r="FW132" t="s">
        <v>242</v>
      </c>
      <c r="FX132" t="s">
        <v>242</v>
      </c>
      <c r="FY132" t="s">
        <v>242</v>
      </c>
      <c r="FZ132" t="s">
        <v>242</v>
      </c>
      <c r="GA132" t="s">
        <v>242</v>
      </c>
      <c r="GB132" t="s">
        <v>242</v>
      </c>
      <c r="GC132" t="s">
        <v>242</v>
      </c>
      <c r="GD132" t="s">
        <v>242</v>
      </c>
      <c r="GE132" t="s">
        <v>242</v>
      </c>
      <c r="GF132" t="s">
        <v>242</v>
      </c>
      <c r="GG132" t="s">
        <v>246</v>
      </c>
      <c r="GH132" t="s">
        <v>232</v>
      </c>
      <c r="GI132" t="s">
        <v>242</v>
      </c>
      <c r="GJ132" t="s">
        <v>242</v>
      </c>
      <c r="GK132" t="s">
        <v>242</v>
      </c>
      <c r="GL132">
        <v>2.5</v>
      </c>
      <c r="GM132">
        <v>0</v>
      </c>
      <c r="GN132">
        <v>0</v>
      </c>
      <c r="GR132" t="s">
        <v>242</v>
      </c>
      <c r="GS132" t="s">
        <v>242</v>
      </c>
      <c r="GT132" t="s">
        <v>242</v>
      </c>
      <c r="GU132" t="s">
        <v>242</v>
      </c>
      <c r="GV132" t="s">
        <v>242</v>
      </c>
      <c r="GW132" t="s">
        <v>242</v>
      </c>
      <c r="GX132" t="s">
        <v>242</v>
      </c>
      <c r="GY132" t="s">
        <v>242</v>
      </c>
      <c r="GZ132" t="s">
        <v>242</v>
      </c>
      <c r="HA132" t="s">
        <v>242</v>
      </c>
      <c r="HB132" t="s">
        <v>242</v>
      </c>
      <c r="HC132" t="s">
        <v>242</v>
      </c>
      <c r="HD132" t="s">
        <v>242</v>
      </c>
      <c r="HE132" t="s">
        <v>242</v>
      </c>
      <c r="HF132" t="s">
        <v>242</v>
      </c>
    </row>
    <row r="133" spans="1:214">
      <c r="A133">
        <v>3</v>
      </c>
      <c r="B133" t="s">
        <v>260</v>
      </c>
      <c r="F133">
        <v>514.94240000000002</v>
      </c>
      <c r="G133">
        <v>2154.5189999999998</v>
      </c>
      <c r="H133">
        <v>293.14130999999998</v>
      </c>
      <c r="I133">
        <v>11.978579999999999</v>
      </c>
      <c r="J133">
        <v>24.459489999999999</v>
      </c>
      <c r="K133">
        <v>59.477620000000002</v>
      </c>
      <c r="L133">
        <v>10.045959999999999</v>
      </c>
      <c r="M133">
        <v>2.4597099999999998</v>
      </c>
      <c r="N133">
        <v>0.77349999999999997</v>
      </c>
      <c r="O133">
        <v>0</v>
      </c>
      <c r="P133">
        <v>263.4495</v>
      </c>
      <c r="Q133">
        <v>187.45</v>
      </c>
      <c r="R133">
        <v>0.53978000000000004</v>
      </c>
      <c r="S133">
        <v>0.64300000000000002</v>
      </c>
      <c r="T133">
        <v>8.0089000000000006</v>
      </c>
      <c r="U133">
        <v>4.0636000000000001</v>
      </c>
      <c r="V133">
        <v>398.52</v>
      </c>
      <c r="W133">
        <v>0.25867000000000001</v>
      </c>
      <c r="X133">
        <v>0.15761</v>
      </c>
      <c r="Y133">
        <v>2.1765300000000001</v>
      </c>
      <c r="Z133">
        <v>4.2431299999999998</v>
      </c>
      <c r="AA133">
        <v>0.95048999999999995</v>
      </c>
      <c r="AB133">
        <v>0.39956999999999998</v>
      </c>
      <c r="AC133">
        <v>7.1414</v>
      </c>
      <c r="AD133">
        <v>190.88499999999999</v>
      </c>
      <c r="AE133">
        <v>0</v>
      </c>
      <c r="AF133">
        <v>105.855</v>
      </c>
      <c r="AG133">
        <v>69.381600000000006</v>
      </c>
      <c r="AH133">
        <v>741.51390000000004</v>
      </c>
      <c r="AI133">
        <v>137.40299999999999</v>
      </c>
      <c r="AJ133">
        <v>98.7971</v>
      </c>
      <c r="AK133">
        <v>206.53030000000001</v>
      </c>
      <c r="AL133">
        <v>260.35160000000002</v>
      </c>
      <c r="AM133">
        <v>184.54580000000001</v>
      </c>
      <c r="AN133">
        <v>2.8190400000000002</v>
      </c>
      <c r="AO133">
        <v>1.5911599999999999</v>
      </c>
      <c r="AP133">
        <v>0.24992</v>
      </c>
      <c r="AQ133">
        <v>0.79381000000000002</v>
      </c>
      <c r="AR133">
        <v>113.9228</v>
      </c>
      <c r="AS133">
        <v>13.54486</v>
      </c>
      <c r="AT133">
        <v>0</v>
      </c>
      <c r="AU133">
        <v>0</v>
      </c>
      <c r="AV133">
        <v>0</v>
      </c>
      <c r="AW133">
        <v>0</v>
      </c>
      <c r="AX133">
        <v>5.8766999999999996</v>
      </c>
      <c r="AY133">
        <v>5.5238300000000002</v>
      </c>
      <c r="AZ133">
        <v>0</v>
      </c>
      <c r="BA133">
        <v>11.40061</v>
      </c>
      <c r="BB133">
        <v>4.3209400000000002</v>
      </c>
      <c r="BC133">
        <v>0</v>
      </c>
      <c r="BD133">
        <v>0</v>
      </c>
      <c r="BE133">
        <v>4.3209400000000002</v>
      </c>
      <c r="BF133">
        <v>0.95299999999999996</v>
      </c>
      <c r="BG133">
        <v>1E-3</v>
      </c>
      <c r="BH133">
        <v>0</v>
      </c>
      <c r="BI133">
        <v>41.365679999999998</v>
      </c>
      <c r="BJ133">
        <v>41.365679999999998</v>
      </c>
      <c r="BK133">
        <v>1.8615600000000001</v>
      </c>
      <c r="BL133">
        <v>3.0320399999999998</v>
      </c>
      <c r="BM133">
        <v>2.7356099999999999</v>
      </c>
      <c r="BN133">
        <v>2.7161499999999998</v>
      </c>
      <c r="BO133">
        <v>0.28288999999999997</v>
      </c>
      <c r="BP133">
        <v>3.5426799999999998</v>
      </c>
      <c r="BQ133">
        <v>7.0823799999999997</v>
      </c>
      <c r="BR133">
        <v>0.42082000000000003</v>
      </c>
      <c r="BS133">
        <v>0.73436000000000001</v>
      </c>
      <c r="BT133">
        <v>0.33807999999999999</v>
      </c>
      <c r="BU133">
        <v>0.14940000000000001</v>
      </c>
      <c r="BV133">
        <v>0.22758</v>
      </c>
      <c r="BW133">
        <v>0.48773</v>
      </c>
      <c r="BX133">
        <v>0.28955999999999998</v>
      </c>
      <c r="BY133">
        <v>0.34309000000000001</v>
      </c>
      <c r="BZ133">
        <v>0.11753</v>
      </c>
      <c r="CA133">
        <v>0.48882999999999999</v>
      </c>
      <c r="CB133">
        <v>0.62014999999999998</v>
      </c>
      <c r="CC133">
        <v>0.22033</v>
      </c>
      <c r="CD133">
        <v>4.4279799999999998</v>
      </c>
      <c r="CE133">
        <v>0.39490999999999998</v>
      </c>
      <c r="CF133">
        <v>0.68237999999999999</v>
      </c>
      <c r="CG133">
        <v>3.4575399999999998</v>
      </c>
      <c r="CH133">
        <v>0.37945000000000001</v>
      </c>
      <c r="CI133">
        <v>1.4659199999999999</v>
      </c>
      <c r="CJ133">
        <v>0.58975999999999995</v>
      </c>
      <c r="CK133">
        <v>6.9520600000000004</v>
      </c>
      <c r="CL133">
        <v>91.040499999999994</v>
      </c>
      <c r="CM133">
        <v>30.8826</v>
      </c>
      <c r="CN133">
        <v>0</v>
      </c>
      <c r="CO133">
        <v>0</v>
      </c>
      <c r="CP133">
        <v>0.34499999999999997</v>
      </c>
      <c r="CQ133">
        <v>0.29252</v>
      </c>
      <c r="CR133">
        <v>0.95765</v>
      </c>
      <c r="CS133">
        <v>1.0290900000000001</v>
      </c>
      <c r="CT133">
        <v>0</v>
      </c>
      <c r="CU133">
        <v>3.7993100000000002</v>
      </c>
      <c r="CV133">
        <v>2E-3</v>
      </c>
      <c r="CW133">
        <v>1.748</v>
      </c>
      <c r="CX133">
        <v>0.30730000000000002</v>
      </c>
      <c r="CY133">
        <v>2E-3</v>
      </c>
      <c r="CZ133">
        <v>2E-3</v>
      </c>
      <c r="DA133">
        <v>8.48217</v>
      </c>
      <c r="DB133">
        <v>0</v>
      </c>
      <c r="DC133">
        <v>0</v>
      </c>
      <c r="DD133">
        <v>0.98275000000000001</v>
      </c>
      <c r="DE133">
        <v>0</v>
      </c>
      <c r="DF133">
        <v>5.7383300000000004</v>
      </c>
      <c r="DG133">
        <v>1.1593</v>
      </c>
      <c r="DH133">
        <v>1.145</v>
      </c>
      <c r="DI133">
        <v>0</v>
      </c>
      <c r="DJ133">
        <v>9.0251800000000006</v>
      </c>
      <c r="DK133">
        <v>0</v>
      </c>
      <c r="DL133">
        <v>0</v>
      </c>
      <c r="DM133">
        <v>1.7723800000000001</v>
      </c>
      <c r="DN133">
        <v>0.65488999999999997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2.4290699999999998</v>
      </c>
      <c r="EA133">
        <v>0</v>
      </c>
      <c r="EB133">
        <v>0.63751999999999998</v>
      </c>
      <c r="EC133">
        <v>19.30348</v>
      </c>
      <c r="ED133">
        <v>1.57003</v>
      </c>
      <c r="EE133">
        <v>56.97</v>
      </c>
      <c r="EF133">
        <v>9.9279200000000003</v>
      </c>
      <c r="EG133">
        <v>4.9564700000000004</v>
      </c>
      <c r="EH133">
        <v>1.5135099999999999</v>
      </c>
      <c r="EI133">
        <v>388.39400000000001</v>
      </c>
      <c r="EJ133">
        <v>0</v>
      </c>
      <c r="EK133">
        <v>0</v>
      </c>
      <c r="EL133">
        <v>0</v>
      </c>
      <c r="EM133" t="s">
        <v>241</v>
      </c>
      <c r="EO133" t="s">
        <v>241</v>
      </c>
      <c r="EV133" t="s">
        <v>241</v>
      </c>
      <c r="EX133" t="s">
        <v>241</v>
      </c>
      <c r="FA133" t="s">
        <v>242</v>
      </c>
      <c r="FF133" t="s">
        <v>241</v>
      </c>
      <c r="FG133" t="s">
        <v>241</v>
      </c>
      <c r="FH133" t="s">
        <v>241</v>
      </c>
      <c r="FI133" t="s">
        <v>241</v>
      </c>
      <c r="GA133" t="s">
        <v>242</v>
      </c>
      <c r="GE133" t="s">
        <v>242</v>
      </c>
      <c r="GF133" t="s">
        <v>242</v>
      </c>
      <c r="GG133" t="s">
        <v>367</v>
      </c>
      <c r="GH133" t="s">
        <v>232</v>
      </c>
      <c r="GI133" t="s">
        <v>242</v>
      </c>
      <c r="GJ133" t="s">
        <v>242</v>
      </c>
      <c r="GK133" t="s">
        <v>242</v>
      </c>
      <c r="GL133">
        <v>2.5</v>
      </c>
      <c r="GM133">
        <v>0</v>
      </c>
      <c r="GN133">
        <v>0</v>
      </c>
    </row>
    <row r="134" spans="1:214">
      <c r="A134">
        <v>4</v>
      </c>
      <c r="B134" t="s">
        <v>431</v>
      </c>
      <c r="D134" t="s">
        <v>241</v>
      </c>
      <c r="E134" t="s">
        <v>231</v>
      </c>
      <c r="F134">
        <v>475.4</v>
      </c>
      <c r="G134">
        <v>1989.0735999999999</v>
      </c>
      <c r="H134">
        <v>236.66024999999999</v>
      </c>
      <c r="I134">
        <v>11.010999999999999</v>
      </c>
      <c r="J134">
        <v>22.242999999999999</v>
      </c>
      <c r="K134">
        <v>55.723999999999997</v>
      </c>
      <c r="L134">
        <v>9.2203999999999997</v>
      </c>
      <c r="M134">
        <v>2.085</v>
      </c>
      <c r="N134">
        <v>0.56499999999999995</v>
      </c>
      <c r="O134">
        <v>0</v>
      </c>
      <c r="P134">
        <v>224.8</v>
      </c>
      <c r="Q134">
        <v>185.05</v>
      </c>
      <c r="R134">
        <v>0.3</v>
      </c>
      <c r="S134">
        <v>0.64300000000000002</v>
      </c>
      <c r="T134">
        <v>7.3994999999999997</v>
      </c>
      <c r="U134">
        <v>3.4950000000000001</v>
      </c>
      <c r="V134">
        <v>328.35</v>
      </c>
      <c r="W134">
        <v>0.22450000000000001</v>
      </c>
      <c r="X134">
        <v>0.13950000000000001</v>
      </c>
      <c r="Y134">
        <v>1.887</v>
      </c>
      <c r="Z134">
        <v>3.8195000000000001</v>
      </c>
      <c r="AA134">
        <v>0.79500000000000004</v>
      </c>
      <c r="AB134">
        <v>0.32600000000000001</v>
      </c>
      <c r="AC134">
        <v>4.75</v>
      </c>
      <c r="AD134">
        <v>173.6</v>
      </c>
      <c r="AE134">
        <v>0</v>
      </c>
      <c r="AF134">
        <v>95.52</v>
      </c>
      <c r="AG134">
        <v>64.55</v>
      </c>
      <c r="AH134">
        <v>609.4</v>
      </c>
      <c r="AI134">
        <v>124.125</v>
      </c>
      <c r="AJ134">
        <v>90.75</v>
      </c>
      <c r="AK134">
        <v>186.1</v>
      </c>
      <c r="AL134">
        <v>244.5</v>
      </c>
      <c r="AM134">
        <v>150.55000000000001</v>
      </c>
      <c r="AN134">
        <v>2.419</v>
      </c>
      <c r="AO134">
        <v>1.4664999999999999</v>
      </c>
      <c r="AP134">
        <v>0.20324999999999999</v>
      </c>
      <c r="AQ134">
        <v>0.68574999999999997</v>
      </c>
      <c r="AR134">
        <v>95</v>
      </c>
      <c r="AS134">
        <v>12.26</v>
      </c>
      <c r="AT134">
        <v>0</v>
      </c>
      <c r="AU134">
        <v>0</v>
      </c>
      <c r="AV134">
        <v>0</v>
      </c>
      <c r="AW134">
        <v>0</v>
      </c>
      <c r="AX134">
        <v>4.7119999999999997</v>
      </c>
      <c r="AY134">
        <v>4.407</v>
      </c>
      <c r="AZ134">
        <v>0</v>
      </c>
      <c r="BA134">
        <v>9.1189999999999998</v>
      </c>
      <c r="BB134">
        <v>3.95425</v>
      </c>
      <c r="BC134">
        <v>0</v>
      </c>
      <c r="BD134">
        <v>0</v>
      </c>
      <c r="BE134">
        <v>3.95425</v>
      </c>
      <c r="BF134">
        <v>0.72699999999999998</v>
      </c>
      <c r="BG134">
        <v>1E-3</v>
      </c>
      <c r="BH134">
        <v>0</v>
      </c>
      <c r="BI134">
        <v>41.305999999999997</v>
      </c>
      <c r="BJ134">
        <v>41.305999999999997</v>
      </c>
      <c r="BK134">
        <v>1.7949999999999999</v>
      </c>
      <c r="BL134">
        <v>2.8450000000000002</v>
      </c>
      <c r="BM134">
        <v>2.5249999999999999</v>
      </c>
      <c r="BN134">
        <v>2.4649999999999999</v>
      </c>
      <c r="BO134">
        <v>0.2</v>
      </c>
      <c r="BP134">
        <v>3.3050000000000002</v>
      </c>
      <c r="BQ134">
        <v>6.52</v>
      </c>
      <c r="BR134">
        <v>0.39750000000000002</v>
      </c>
      <c r="BS134">
        <v>0.70499999999999996</v>
      </c>
      <c r="BT134">
        <v>0.30599999999999999</v>
      </c>
      <c r="BU134">
        <v>0.14149999999999999</v>
      </c>
      <c r="BV134">
        <v>0.218</v>
      </c>
      <c r="BW134">
        <v>0.46949999999999997</v>
      </c>
      <c r="BX134">
        <v>0.27450000000000002</v>
      </c>
      <c r="BY134">
        <v>0.32250000000000001</v>
      </c>
      <c r="BZ134">
        <v>0.108</v>
      </c>
      <c r="CA134">
        <v>0.46750000000000003</v>
      </c>
      <c r="CB134">
        <v>0.5635</v>
      </c>
      <c r="CC134">
        <v>0.21149999999999999</v>
      </c>
      <c r="CD134">
        <v>4.1775000000000002</v>
      </c>
      <c r="CE134">
        <v>0.3715</v>
      </c>
      <c r="CF134">
        <v>0.60750000000000004</v>
      </c>
      <c r="CG134">
        <v>3.2629999999999999</v>
      </c>
      <c r="CH134">
        <v>0.35499999999999998</v>
      </c>
      <c r="CI134">
        <v>1.4450000000000001</v>
      </c>
      <c r="CJ134">
        <v>0.5675</v>
      </c>
      <c r="CK134">
        <v>6.5955000000000004</v>
      </c>
      <c r="CL134">
        <v>83.5</v>
      </c>
      <c r="CM134">
        <v>28.5</v>
      </c>
      <c r="CN134">
        <v>0</v>
      </c>
      <c r="CO134">
        <v>0</v>
      </c>
      <c r="CP134">
        <v>0.34499999999999997</v>
      </c>
      <c r="CQ134">
        <v>0.29249999999999998</v>
      </c>
      <c r="CR134">
        <v>0.95750000000000002</v>
      </c>
      <c r="CS134">
        <v>1.0249999999999999</v>
      </c>
      <c r="CT134">
        <v>0</v>
      </c>
      <c r="CU134">
        <v>3.5465</v>
      </c>
      <c r="CV134">
        <v>0</v>
      </c>
      <c r="CW134">
        <v>1.6970000000000001</v>
      </c>
      <c r="CX134">
        <v>0.29949999999999999</v>
      </c>
      <c r="CY134">
        <v>0</v>
      </c>
      <c r="CZ134">
        <v>0</v>
      </c>
      <c r="DA134">
        <v>8.1605000000000008</v>
      </c>
      <c r="DB134">
        <v>0</v>
      </c>
      <c r="DC134">
        <v>0</v>
      </c>
      <c r="DD134">
        <v>0.96350000000000002</v>
      </c>
      <c r="DE134">
        <v>0</v>
      </c>
      <c r="DF134">
        <v>4.319</v>
      </c>
      <c r="DG134">
        <v>1.1535</v>
      </c>
      <c r="DH134">
        <v>1.145</v>
      </c>
      <c r="DI134">
        <v>0</v>
      </c>
      <c r="DJ134">
        <v>7.5810000000000004</v>
      </c>
      <c r="DK134">
        <v>0</v>
      </c>
      <c r="DL134">
        <v>0</v>
      </c>
      <c r="DM134">
        <v>1.5385</v>
      </c>
      <c r="DN134">
        <v>0.63200000000000001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2.1764999999999999</v>
      </c>
      <c r="EA134">
        <v>0</v>
      </c>
      <c r="EB134">
        <v>0.63749999999999996</v>
      </c>
      <c r="EC134">
        <v>17.283000000000001</v>
      </c>
      <c r="ED134">
        <v>1.4530000000000001</v>
      </c>
      <c r="EE134">
        <v>56.95</v>
      </c>
      <c r="EF134">
        <v>8.4405000000000001</v>
      </c>
      <c r="EG134">
        <v>4.6436700000000002</v>
      </c>
      <c r="EH134">
        <v>0.16500000000000001</v>
      </c>
      <c r="EI134">
        <v>350.125</v>
      </c>
      <c r="EJ134">
        <v>0</v>
      </c>
      <c r="EK134">
        <v>0</v>
      </c>
      <c r="EL134">
        <v>0</v>
      </c>
      <c r="EM134" t="s">
        <v>241</v>
      </c>
      <c r="EN134" t="s">
        <v>242</v>
      </c>
      <c r="EO134" t="s">
        <v>241</v>
      </c>
      <c r="EP134" t="s">
        <v>242</v>
      </c>
      <c r="EQ134" t="s">
        <v>242</v>
      </c>
      <c r="ER134" t="s">
        <v>242</v>
      </c>
      <c r="ES134" t="s">
        <v>242</v>
      </c>
      <c r="ET134" t="s">
        <v>242</v>
      </c>
      <c r="EU134" t="s">
        <v>242</v>
      </c>
      <c r="EV134" t="s">
        <v>242</v>
      </c>
      <c r="EW134" t="s">
        <v>242</v>
      </c>
      <c r="EX134" t="s">
        <v>242</v>
      </c>
      <c r="EY134" t="s">
        <v>242</v>
      </c>
      <c r="EZ134" t="s">
        <v>242</v>
      </c>
      <c r="FA134" t="s">
        <v>242</v>
      </c>
      <c r="FB134" t="s">
        <v>242</v>
      </c>
      <c r="FC134" t="s">
        <v>242</v>
      </c>
      <c r="FD134" t="s">
        <v>242</v>
      </c>
      <c r="FE134" t="s">
        <v>242</v>
      </c>
      <c r="FF134" t="s">
        <v>241</v>
      </c>
      <c r="FG134" t="s">
        <v>241</v>
      </c>
      <c r="FH134" t="s">
        <v>241</v>
      </c>
      <c r="FI134" t="s">
        <v>241</v>
      </c>
      <c r="FJ134" t="s">
        <v>242</v>
      </c>
      <c r="FK134" t="s">
        <v>242</v>
      </c>
      <c r="FL134" t="s">
        <v>242</v>
      </c>
      <c r="FM134" t="s">
        <v>242</v>
      </c>
      <c r="FN134" t="s">
        <v>242</v>
      </c>
      <c r="FO134" t="s">
        <v>242</v>
      </c>
      <c r="FP134" t="s">
        <v>242</v>
      </c>
      <c r="FQ134" t="s">
        <v>242</v>
      </c>
      <c r="FR134" t="s">
        <v>242</v>
      </c>
      <c r="FS134" t="s">
        <v>242</v>
      </c>
      <c r="FT134" t="s">
        <v>242</v>
      </c>
      <c r="FU134" t="s">
        <v>242</v>
      </c>
      <c r="FV134" t="s">
        <v>242</v>
      </c>
      <c r="FW134" t="s">
        <v>242</v>
      </c>
      <c r="FX134" t="s">
        <v>242</v>
      </c>
      <c r="FY134" t="s">
        <v>242</v>
      </c>
      <c r="FZ134" t="s">
        <v>242</v>
      </c>
      <c r="GA134" t="s">
        <v>242</v>
      </c>
      <c r="GB134" t="s">
        <v>242</v>
      </c>
      <c r="GC134" t="s">
        <v>242</v>
      </c>
      <c r="GD134" t="s">
        <v>242</v>
      </c>
      <c r="GE134" t="s">
        <v>242</v>
      </c>
      <c r="GF134" t="s">
        <v>242</v>
      </c>
      <c r="GG134" t="s">
        <v>246</v>
      </c>
      <c r="GH134" t="s">
        <v>232</v>
      </c>
      <c r="GI134" t="s">
        <v>242</v>
      </c>
      <c r="GJ134" t="s">
        <v>242</v>
      </c>
      <c r="GK134" t="s">
        <v>242</v>
      </c>
      <c r="GL134">
        <v>2.5</v>
      </c>
      <c r="GM134">
        <v>0</v>
      </c>
      <c r="GN134">
        <v>0</v>
      </c>
      <c r="GR134" t="s">
        <v>242</v>
      </c>
      <c r="GS134" t="s">
        <v>242</v>
      </c>
      <c r="GT134" t="s">
        <v>242</v>
      </c>
      <c r="GU134" t="s">
        <v>242</v>
      </c>
      <c r="GV134" t="s">
        <v>242</v>
      </c>
      <c r="GW134" t="s">
        <v>242</v>
      </c>
      <c r="GX134" t="s">
        <v>242</v>
      </c>
      <c r="GY134" t="s">
        <v>242</v>
      </c>
      <c r="GZ134" t="s">
        <v>242</v>
      </c>
      <c r="HA134" t="s">
        <v>242</v>
      </c>
      <c r="HB134" t="s">
        <v>242</v>
      </c>
      <c r="HC134" t="s">
        <v>242</v>
      </c>
      <c r="HD134" t="s">
        <v>242</v>
      </c>
      <c r="HE134" t="s">
        <v>242</v>
      </c>
      <c r="HF134" t="s">
        <v>242</v>
      </c>
    </row>
    <row r="135" spans="1:214">
      <c r="A135">
        <v>4</v>
      </c>
      <c r="B135" t="s">
        <v>245</v>
      </c>
      <c r="D135" t="s">
        <v>241</v>
      </c>
      <c r="E135" t="s">
        <v>231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 t="s">
        <v>242</v>
      </c>
      <c r="EN135" t="s">
        <v>242</v>
      </c>
      <c r="EO135" t="s">
        <v>242</v>
      </c>
      <c r="EP135" t="s">
        <v>242</v>
      </c>
      <c r="EQ135" t="s">
        <v>242</v>
      </c>
      <c r="ER135" t="s">
        <v>242</v>
      </c>
      <c r="ES135" t="s">
        <v>242</v>
      </c>
      <c r="ET135" t="s">
        <v>242</v>
      </c>
      <c r="EU135" t="s">
        <v>242</v>
      </c>
      <c r="EV135" t="s">
        <v>242</v>
      </c>
      <c r="EW135" t="s">
        <v>242</v>
      </c>
      <c r="EX135" t="s">
        <v>242</v>
      </c>
      <c r="EY135" t="s">
        <v>242</v>
      </c>
      <c r="EZ135" t="s">
        <v>242</v>
      </c>
      <c r="FA135" t="s">
        <v>241</v>
      </c>
      <c r="FB135" t="s">
        <v>242</v>
      </c>
      <c r="FC135" t="s">
        <v>242</v>
      </c>
      <c r="FD135" t="s">
        <v>242</v>
      </c>
      <c r="FE135" t="s">
        <v>242</v>
      </c>
      <c r="FF135" t="s">
        <v>242</v>
      </c>
      <c r="FG135" t="s">
        <v>242</v>
      </c>
      <c r="FH135" t="s">
        <v>242</v>
      </c>
      <c r="FI135" t="s">
        <v>242</v>
      </c>
      <c r="FJ135" t="s">
        <v>242</v>
      </c>
      <c r="FK135" t="s">
        <v>242</v>
      </c>
      <c r="FL135" t="s">
        <v>242</v>
      </c>
      <c r="FM135" t="s">
        <v>242</v>
      </c>
      <c r="FN135" t="s">
        <v>242</v>
      </c>
      <c r="FO135" t="s">
        <v>242</v>
      </c>
      <c r="FP135" t="s">
        <v>242</v>
      </c>
      <c r="FQ135" t="s">
        <v>242</v>
      </c>
      <c r="FR135" t="s">
        <v>242</v>
      </c>
      <c r="FS135" t="s">
        <v>242</v>
      </c>
      <c r="FT135" t="s">
        <v>242</v>
      </c>
      <c r="FU135" t="s">
        <v>242</v>
      </c>
      <c r="FV135" t="s">
        <v>242</v>
      </c>
      <c r="FW135" t="s">
        <v>242</v>
      </c>
      <c r="FX135" t="s">
        <v>242</v>
      </c>
      <c r="FY135" t="s">
        <v>242</v>
      </c>
      <c r="FZ135" t="s">
        <v>242</v>
      </c>
      <c r="GA135" t="s">
        <v>241</v>
      </c>
      <c r="GB135" t="s">
        <v>242</v>
      </c>
      <c r="GC135" t="s">
        <v>242</v>
      </c>
      <c r="GD135" t="s">
        <v>242</v>
      </c>
      <c r="GE135" t="s">
        <v>242</v>
      </c>
      <c r="GF135" t="s">
        <v>241</v>
      </c>
      <c r="GG135" t="s">
        <v>240</v>
      </c>
      <c r="GH135" t="s">
        <v>244</v>
      </c>
      <c r="GI135" t="s">
        <v>241</v>
      </c>
      <c r="GJ135" t="s">
        <v>241</v>
      </c>
      <c r="GK135" t="s">
        <v>242</v>
      </c>
      <c r="GL135">
        <v>0</v>
      </c>
      <c r="GM135">
        <v>0</v>
      </c>
      <c r="GN135">
        <v>0</v>
      </c>
      <c r="GR135" t="s">
        <v>242</v>
      </c>
      <c r="GS135" t="s">
        <v>242</v>
      </c>
      <c r="GT135" t="s">
        <v>242</v>
      </c>
      <c r="GU135" t="s">
        <v>242</v>
      </c>
      <c r="GV135" t="s">
        <v>242</v>
      </c>
      <c r="GW135" t="s">
        <v>242</v>
      </c>
      <c r="GX135" t="s">
        <v>242</v>
      </c>
      <c r="GY135" t="s">
        <v>242</v>
      </c>
      <c r="GZ135" t="s">
        <v>242</v>
      </c>
      <c r="HA135" t="s">
        <v>242</v>
      </c>
      <c r="HB135" t="s">
        <v>242</v>
      </c>
      <c r="HC135" t="s">
        <v>242</v>
      </c>
      <c r="HD135" t="s">
        <v>242</v>
      </c>
      <c r="HE135" t="s">
        <v>242</v>
      </c>
      <c r="HF135" t="s">
        <v>242</v>
      </c>
    </row>
    <row r="136" spans="1:214">
      <c r="A136">
        <v>4</v>
      </c>
      <c r="B136" t="s">
        <v>338</v>
      </c>
      <c r="D136" t="s">
        <v>241</v>
      </c>
      <c r="E136" t="s">
        <v>231</v>
      </c>
      <c r="F136">
        <v>39.542400000000001</v>
      </c>
      <c r="G136">
        <v>165.44540000000001</v>
      </c>
      <c r="H136">
        <v>56.481059999999999</v>
      </c>
      <c r="I136">
        <v>0.96758</v>
      </c>
      <c r="J136">
        <v>2.2164899999999998</v>
      </c>
      <c r="K136">
        <v>3.7536200000000002</v>
      </c>
      <c r="L136">
        <v>0.82555999999999996</v>
      </c>
      <c r="M136">
        <v>0.37470999999999999</v>
      </c>
      <c r="N136">
        <v>0.20849999999999999</v>
      </c>
      <c r="O136">
        <v>0</v>
      </c>
      <c r="P136">
        <v>38.649500000000003</v>
      </c>
      <c r="Q136">
        <v>2.4</v>
      </c>
      <c r="R136">
        <v>0.23977999999999999</v>
      </c>
      <c r="S136">
        <v>0</v>
      </c>
      <c r="T136">
        <v>0.60940000000000005</v>
      </c>
      <c r="U136">
        <v>0.56859999999999999</v>
      </c>
      <c r="V136">
        <v>70.17</v>
      </c>
      <c r="W136">
        <v>3.4169999999999999E-2</v>
      </c>
      <c r="X136">
        <v>1.8110000000000001E-2</v>
      </c>
      <c r="Y136">
        <v>0.28953000000000001</v>
      </c>
      <c r="Z136">
        <v>0.42363000000000001</v>
      </c>
      <c r="AA136">
        <v>0.15548999999999999</v>
      </c>
      <c r="AB136">
        <v>7.3569999999999997E-2</v>
      </c>
      <c r="AC136">
        <v>2.3914</v>
      </c>
      <c r="AD136">
        <v>17.285</v>
      </c>
      <c r="AE136">
        <v>0</v>
      </c>
      <c r="AF136">
        <v>10.335000000000001</v>
      </c>
      <c r="AG136">
        <v>4.8315999999999999</v>
      </c>
      <c r="AH136">
        <v>132.1139</v>
      </c>
      <c r="AI136">
        <v>13.278</v>
      </c>
      <c r="AJ136">
        <v>8.0471000000000004</v>
      </c>
      <c r="AK136">
        <v>20.430299999999999</v>
      </c>
      <c r="AL136">
        <v>15.851599999999999</v>
      </c>
      <c r="AM136">
        <v>33.995800000000003</v>
      </c>
      <c r="AN136">
        <v>0.40004000000000001</v>
      </c>
      <c r="AO136">
        <v>0.12466000000000001</v>
      </c>
      <c r="AP136">
        <v>4.6670000000000003E-2</v>
      </c>
      <c r="AQ136">
        <v>0.10806</v>
      </c>
      <c r="AR136">
        <v>18.922799999999999</v>
      </c>
      <c r="AS136">
        <v>1.2848599999999999</v>
      </c>
      <c r="AT136">
        <v>0</v>
      </c>
      <c r="AU136">
        <v>0</v>
      </c>
      <c r="AV136">
        <v>0</v>
      </c>
      <c r="AW136">
        <v>0</v>
      </c>
      <c r="AX136">
        <v>1.1647000000000001</v>
      </c>
      <c r="AY136">
        <v>1.11683</v>
      </c>
      <c r="AZ136">
        <v>0</v>
      </c>
      <c r="BA136">
        <v>2.2816100000000001</v>
      </c>
      <c r="BB136">
        <v>0.36669000000000002</v>
      </c>
      <c r="BC136">
        <v>0</v>
      </c>
      <c r="BD136">
        <v>0</v>
      </c>
      <c r="BE136">
        <v>0.36669000000000002</v>
      </c>
      <c r="BF136">
        <v>0.22600000000000001</v>
      </c>
      <c r="BG136">
        <v>0</v>
      </c>
      <c r="BH136">
        <v>0</v>
      </c>
      <c r="BI136">
        <v>5.9679999999999997E-2</v>
      </c>
      <c r="BJ136">
        <v>5.9679999999999997E-2</v>
      </c>
      <c r="BK136">
        <v>6.6559999999999994E-2</v>
      </c>
      <c r="BL136">
        <v>0.18704000000000001</v>
      </c>
      <c r="BM136">
        <v>0.21060999999999999</v>
      </c>
      <c r="BN136">
        <v>0.25114999999999998</v>
      </c>
      <c r="BO136">
        <v>8.2890000000000005E-2</v>
      </c>
      <c r="BP136">
        <v>0.23768</v>
      </c>
      <c r="BQ136">
        <v>0.56237999999999999</v>
      </c>
      <c r="BR136">
        <v>2.332E-2</v>
      </c>
      <c r="BS136">
        <v>2.9360000000000001E-2</v>
      </c>
      <c r="BT136">
        <v>3.2079999999999997E-2</v>
      </c>
      <c r="BU136">
        <v>7.9000000000000008E-3</v>
      </c>
      <c r="BV136">
        <v>9.58E-3</v>
      </c>
      <c r="BW136">
        <v>1.823E-2</v>
      </c>
      <c r="BX136">
        <v>1.506E-2</v>
      </c>
      <c r="BY136">
        <v>2.0590000000000001E-2</v>
      </c>
      <c r="BZ136">
        <v>9.5300000000000003E-3</v>
      </c>
      <c r="CA136">
        <v>2.1329999999999998E-2</v>
      </c>
      <c r="CB136">
        <v>5.6649999999999999E-2</v>
      </c>
      <c r="CC136">
        <v>8.8299999999999993E-3</v>
      </c>
      <c r="CD136">
        <v>0.25047999999999998</v>
      </c>
      <c r="CE136">
        <v>2.341E-2</v>
      </c>
      <c r="CF136">
        <v>7.4880000000000002E-2</v>
      </c>
      <c r="CG136">
        <v>0.19453999999999999</v>
      </c>
      <c r="CH136">
        <v>2.445E-2</v>
      </c>
      <c r="CI136">
        <v>2.0920000000000001E-2</v>
      </c>
      <c r="CJ136">
        <v>2.2259999999999999E-2</v>
      </c>
      <c r="CK136">
        <v>0.35655999999999999</v>
      </c>
      <c r="CL136">
        <v>7.5404999999999998</v>
      </c>
      <c r="CM136">
        <v>2.3826000000000001</v>
      </c>
      <c r="CN136">
        <v>0</v>
      </c>
      <c r="CO136">
        <v>0</v>
      </c>
      <c r="CP136">
        <v>0</v>
      </c>
      <c r="CQ136">
        <v>2.0000000000000002E-5</v>
      </c>
      <c r="CR136">
        <v>1.4999999999999999E-4</v>
      </c>
      <c r="CS136">
        <v>4.0899999999999999E-3</v>
      </c>
      <c r="CT136">
        <v>0</v>
      </c>
      <c r="CU136">
        <v>0.25280999999999998</v>
      </c>
      <c r="CV136">
        <v>2E-3</v>
      </c>
      <c r="CW136">
        <v>5.0999999999999997E-2</v>
      </c>
      <c r="CX136">
        <v>7.7999999999999996E-3</v>
      </c>
      <c r="CY136">
        <v>2E-3</v>
      </c>
      <c r="CZ136">
        <v>2E-3</v>
      </c>
      <c r="DA136">
        <v>0.32167000000000001</v>
      </c>
      <c r="DB136">
        <v>0</v>
      </c>
      <c r="DC136">
        <v>0</v>
      </c>
      <c r="DD136">
        <v>1.925E-2</v>
      </c>
      <c r="DE136">
        <v>0</v>
      </c>
      <c r="DF136">
        <v>1.41933</v>
      </c>
      <c r="DG136">
        <v>5.7999999999999996E-3</v>
      </c>
      <c r="DH136">
        <v>0</v>
      </c>
      <c r="DI136">
        <v>0</v>
      </c>
      <c r="DJ136">
        <v>1.44418</v>
      </c>
      <c r="DK136">
        <v>0</v>
      </c>
      <c r="DL136">
        <v>0</v>
      </c>
      <c r="DM136">
        <v>0.23388</v>
      </c>
      <c r="DN136">
        <v>2.2890000000000001E-2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0.25257000000000002</v>
      </c>
      <c r="EA136">
        <v>0</v>
      </c>
      <c r="EB136">
        <v>2.0000000000000002E-5</v>
      </c>
      <c r="EC136">
        <v>2.0204800000000001</v>
      </c>
      <c r="ED136">
        <v>0.11703</v>
      </c>
      <c r="EE136">
        <v>0.02</v>
      </c>
      <c r="EF136">
        <v>1.48742</v>
      </c>
      <c r="EG136">
        <v>0.31280000000000002</v>
      </c>
      <c r="EH136">
        <v>1.3485100000000001</v>
      </c>
      <c r="EI136">
        <v>38.268999999999998</v>
      </c>
      <c r="EJ136">
        <v>0</v>
      </c>
      <c r="EK136">
        <v>0</v>
      </c>
      <c r="EL136">
        <v>0</v>
      </c>
      <c r="EM136" t="s">
        <v>242</v>
      </c>
      <c r="EN136" t="s">
        <v>242</v>
      </c>
      <c r="EO136" t="s">
        <v>242</v>
      </c>
      <c r="EP136" t="s">
        <v>242</v>
      </c>
      <c r="EQ136" t="s">
        <v>242</v>
      </c>
      <c r="ER136" t="s">
        <v>242</v>
      </c>
      <c r="ES136" t="s">
        <v>242</v>
      </c>
      <c r="ET136" t="s">
        <v>242</v>
      </c>
      <c r="EU136" t="s">
        <v>242</v>
      </c>
      <c r="EV136" t="s">
        <v>241</v>
      </c>
      <c r="EW136" t="s">
        <v>242</v>
      </c>
      <c r="EX136" t="s">
        <v>241</v>
      </c>
      <c r="EY136" t="s">
        <v>242</v>
      </c>
      <c r="EZ136" t="s">
        <v>242</v>
      </c>
      <c r="FA136" t="s">
        <v>242</v>
      </c>
      <c r="FB136" t="s">
        <v>242</v>
      </c>
      <c r="FC136" t="s">
        <v>242</v>
      </c>
      <c r="FD136" t="s">
        <v>242</v>
      </c>
      <c r="FE136" t="s">
        <v>242</v>
      </c>
      <c r="FF136" t="s">
        <v>241</v>
      </c>
      <c r="FG136" t="s">
        <v>242</v>
      </c>
      <c r="FH136" t="s">
        <v>241</v>
      </c>
      <c r="FI136" t="s">
        <v>242</v>
      </c>
      <c r="FJ136" t="s">
        <v>242</v>
      </c>
      <c r="FK136" t="s">
        <v>242</v>
      </c>
      <c r="FL136" t="s">
        <v>242</v>
      </c>
      <c r="FM136" t="s">
        <v>242</v>
      </c>
      <c r="FN136" t="s">
        <v>242</v>
      </c>
      <c r="FO136" t="s">
        <v>242</v>
      </c>
      <c r="FP136" t="s">
        <v>242</v>
      </c>
      <c r="FQ136" t="s">
        <v>242</v>
      </c>
      <c r="FR136" t="s">
        <v>242</v>
      </c>
      <c r="FS136" t="s">
        <v>242</v>
      </c>
      <c r="FT136" t="s">
        <v>242</v>
      </c>
      <c r="FU136" t="s">
        <v>242</v>
      </c>
      <c r="FV136" t="s">
        <v>242</v>
      </c>
      <c r="FW136" t="s">
        <v>242</v>
      </c>
      <c r="FX136" t="s">
        <v>242</v>
      </c>
      <c r="FY136" t="s">
        <v>242</v>
      </c>
      <c r="FZ136" t="s">
        <v>242</v>
      </c>
      <c r="GA136" t="s">
        <v>242</v>
      </c>
      <c r="GB136" t="s">
        <v>242</v>
      </c>
      <c r="GC136" t="s">
        <v>242</v>
      </c>
      <c r="GD136" t="s">
        <v>242</v>
      </c>
      <c r="GE136" t="s">
        <v>242</v>
      </c>
      <c r="GF136" t="s">
        <v>241</v>
      </c>
      <c r="GG136" t="s">
        <v>248</v>
      </c>
      <c r="GH136" t="s">
        <v>249</v>
      </c>
      <c r="GI136" t="s">
        <v>242</v>
      </c>
      <c r="GJ136" t="s">
        <v>242</v>
      </c>
      <c r="GK136" t="s">
        <v>242</v>
      </c>
      <c r="GL136">
        <v>0</v>
      </c>
      <c r="GM136">
        <v>0</v>
      </c>
      <c r="GN136">
        <v>0</v>
      </c>
      <c r="GR136" t="s">
        <v>242</v>
      </c>
      <c r="GS136" t="s">
        <v>242</v>
      </c>
      <c r="GT136" t="s">
        <v>242</v>
      </c>
      <c r="GU136" t="s">
        <v>242</v>
      </c>
      <c r="GV136" t="s">
        <v>242</v>
      </c>
      <c r="GW136" t="s">
        <v>242</v>
      </c>
      <c r="GX136" t="s">
        <v>242</v>
      </c>
      <c r="GY136" t="s">
        <v>242</v>
      </c>
      <c r="GZ136" t="s">
        <v>242</v>
      </c>
      <c r="HA136" t="s">
        <v>242</v>
      </c>
      <c r="HB136" t="s">
        <v>242</v>
      </c>
      <c r="HC136" t="s">
        <v>242</v>
      </c>
      <c r="HD136" t="s">
        <v>242</v>
      </c>
      <c r="HE136" t="s">
        <v>242</v>
      </c>
      <c r="HF136" t="s">
        <v>242</v>
      </c>
    </row>
    <row r="137" spans="1:214">
      <c r="A137">
        <v>3</v>
      </c>
      <c r="B137" t="s">
        <v>261</v>
      </c>
      <c r="F137">
        <v>2976.5650000000001</v>
      </c>
      <c r="G137">
        <v>12453.94796</v>
      </c>
      <c r="H137">
        <v>89.593860000000006</v>
      </c>
      <c r="I137">
        <v>41.790100000000002</v>
      </c>
      <c r="J137">
        <v>43.135350000000003</v>
      </c>
      <c r="K137">
        <v>587.05330000000004</v>
      </c>
      <c r="L137">
        <v>3.0513499999999998</v>
      </c>
      <c r="M137">
        <v>1.72685</v>
      </c>
      <c r="N137">
        <v>0.18514</v>
      </c>
      <c r="O137">
        <v>1.002</v>
      </c>
      <c r="P137">
        <v>76.436000000000007</v>
      </c>
      <c r="Q137">
        <v>69.5</v>
      </c>
      <c r="R137">
        <v>2.5559999999999999E-2</v>
      </c>
      <c r="S137">
        <v>0.62549999999999994</v>
      </c>
      <c r="T137">
        <v>7.8841000000000001</v>
      </c>
      <c r="U137">
        <v>7.6334999999999997</v>
      </c>
      <c r="V137">
        <v>23.88</v>
      </c>
      <c r="W137">
        <v>0.19298000000000001</v>
      </c>
      <c r="X137">
        <v>0.26063999999999998</v>
      </c>
      <c r="Y137">
        <v>0.67179999999999995</v>
      </c>
      <c r="Z137">
        <v>3.2871800000000002</v>
      </c>
      <c r="AA137">
        <v>0.9677</v>
      </c>
      <c r="AB137">
        <v>0.21809999999999999</v>
      </c>
      <c r="AC137">
        <v>15.195</v>
      </c>
      <c r="AD137">
        <v>34.950000000000003</v>
      </c>
      <c r="AE137">
        <v>0.68</v>
      </c>
      <c r="AF137">
        <v>1.746</v>
      </c>
      <c r="AG137">
        <v>67.575999999999993</v>
      </c>
      <c r="AH137">
        <v>393.48</v>
      </c>
      <c r="AI137">
        <v>167.81800000000001</v>
      </c>
      <c r="AJ137">
        <v>74.156000000000006</v>
      </c>
      <c r="AK137">
        <v>253.34100000000001</v>
      </c>
      <c r="AL137">
        <v>123.22</v>
      </c>
      <c r="AM137">
        <v>127.66</v>
      </c>
      <c r="AN137">
        <v>2.2252000000000001</v>
      </c>
      <c r="AO137">
        <v>1.58507</v>
      </c>
      <c r="AP137">
        <v>0.52025999999999994</v>
      </c>
      <c r="AQ137">
        <v>2.1764999999999999</v>
      </c>
      <c r="AR137">
        <v>54.96</v>
      </c>
      <c r="AS137">
        <v>8.6</v>
      </c>
      <c r="AT137">
        <v>0</v>
      </c>
      <c r="AU137">
        <v>3.1199999999999999E-2</v>
      </c>
      <c r="AV137">
        <v>0</v>
      </c>
      <c r="AW137">
        <v>3.1199999999999999E-2</v>
      </c>
      <c r="AX137">
        <v>0.59499999999999997</v>
      </c>
      <c r="AY137">
        <v>9.3200000000000005E-2</v>
      </c>
      <c r="AZ137">
        <v>0</v>
      </c>
      <c r="BA137">
        <v>0.68520000000000003</v>
      </c>
      <c r="BB137">
        <v>8.8069400000000009</v>
      </c>
      <c r="BC137">
        <v>0</v>
      </c>
      <c r="BD137">
        <v>3.57</v>
      </c>
      <c r="BE137">
        <v>12.376939999999999</v>
      </c>
      <c r="BF137">
        <v>0.12</v>
      </c>
      <c r="BG137">
        <v>0.13200000000000001</v>
      </c>
      <c r="BH137">
        <v>0</v>
      </c>
      <c r="BI137">
        <v>20.964559999999999</v>
      </c>
      <c r="BJ137">
        <v>20.964559999999999</v>
      </c>
      <c r="BK137">
        <v>0.83525000000000005</v>
      </c>
      <c r="BL137">
        <v>0.91864999999999997</v>
      </c>
      <c r="BM137">
        <v>0.55557999999999996</v>
      </c>
      <c r="BN137">
        <v>0.75014000000000003</v>
      </c>
      <c r="BO137">
        <v>0.21493000000000001</v>
      </c>
      <c r="BP137">
        <v>1.15629</v>
      </c>
      <c r="BQ137">
        <v>2.1158600000000001</v>
      </c>
      <c r="BR137">
        <v>0.63161</v>
      </c>
      <c r="BS137">
        <v>0.95526</v>
      </c>
      <c r="BT137">
        <v>0.51322999999999996</v>
      </c>
      <c r="BU137">
        <v>0.22503000000000001</v>
      </c>
      <c r="BV137">
        <v>0.21351999999999999</v>
      </c>
      <c r="BW137">
        <v>0.58520000000000005</v>
      </c>
      <c r="BX137">
        <v>0.42853999999999998</v>
      </c>
      <c r="BY137">
        <v>0.44807999999999998</v>
      </c>
      <c r="BZ137">
        <v>0.15601999999999999</v>
      </c>
      <c r="CA137">
        <v>0.74326000000000003</v>
      </c>
      <c r="CB137">
        <v>0.95159000000000005</v>
      </c>
      <c r="CC137">
        <v>0.27306999999999998</v>
      </c>
      <c r="CD137">
        <v>6.11191</v>
      </c>
      <c r="CE137">
        <v>0.53017000000000003</v>
      </c>
      <c r="CF137">
        <v>0.93566000000000005</v>
      </c>
      <c r="CG137">
        <v>2.8484600000000002</v>
      </c>
      <c r="CH137">
        <v>0.49458999999999997</v>
      </c>
      <c r="CI137">
        <v>0.91119000000000006</v>
      </c>
      <c r="CJ137">
        <v>0.73219999999999996</v>
      </c>
      <c r="CK137">
        <v>6.4472699999999996</v>
      </c>
      <c r="CL137">
        <v>28.161000000000001</v>
      </c>
      <c r="CM137">
        <v>9.5340000000000007</v>
      </c>
      <c r="CN137">
        <v>0.09</v>
      </c>
      <c r="CO137">
        <v>0.06</v>
      </c>
      <c r="CP137">
        <v>0.03</v>
      </c>
      <c r="CQ137">
        <v>6.7500000000000004E-2</v>
      </c>
      <c r="CR137">
        <v>8.2540000000000002E-2</v>
      </c>
      <c r="CS137">
        <v>0.31002000000000002</v>
      </c>
      <c r="CT137">
        <v>0.03</v>
      </c>
      <c r="CU137">
        <v>2.4634299999999998</v>
      </c>
      <c r="CV137">
        <v>2.2499999999999999E-2</v>
      </c>
      <c r="CW137">
        <v>1.0424899999999999</v>
      </c>
      <c r="CX137">
        <v>8.5599999999999996E-2</v>
      </c>
      <c r="CY137">
        <v>4.0800000000000003E-2</v>
      </c>
      <c r="CZ137">
        <v>1.14E-2</v>
      </c>
      <c r="DA137">
        <v>4.3326799999999999</v>
      </c>
      <c r="DB137">
        <v>3.7499999999999999E-2</v>
      </c>
      <c r="DC137">
        <v>1.4999999999999999E-2</v>
      </c>
      <c r="DD137">
        <v>0.19194</v>
      </c>
      <c r="DE137">
        <v>2.2499999999999999E-2</v>
      </c>
      <c r="DF137">
        <v>17.154209999999999</v>
      </c>
      <c r="DG137">
        <v>3.9899999999999998E-2</v>
      </c>
      <c r="DH137">
        <v>6.0000000000000001E-3</v>
      </c>
      <c r="DI137">
        <v>0</v>
      </c>
      <c r="DJ137">
        <v>17.46565</v>
      </c>
      <c r="DK137">
        <v>0</v>
      </c>
      <c r="DL137">
        <v>0</v>
      </c>
      <c r="DM137">
        <v>6.1305199999999997</v>
      </c>
      <c r="DN137">
        <v>0.16789999999999999</v>
      </c>
      <c r="DO137">
        <v>0</v>
      </c>
      <c r="DP137">
        <v>0</v>
      </c>
      <c r="DQ137">
        <v>0</v>
      </c>
      <c r="DR137">
        <v>0</v>
      </c>
      <c r="DS137">
        <v>0.02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2.4E-2</v>
      </c>
      <c r="DZ137">
        <v>6.3454199999999998</v>
      </c>
      <c r="EA137">
        <v>0.15</v>
      </c>
      <c r="EB137">
        <v>9.7500000000000003E-2</v>
      </c>
      <c r="EC137">
        <v>27.896239999999999</v>
      </c>
      <c r="ED137">
        <v>1.79006</v>
      </c>
      <c r="EE137">
        <v>92.21</v>
      </c>
      <c r="EF137">
        <v>2.0320100000000001</v>
      </c>
      <c r="EG137">
        <v>48.921109999999999</v>
      </c>
      <c r="EH137">
        <v>2.95932</v>
      </c>
      <c r="EI137">
        <v>139.471</v>
      </c>
      <c r="EJ137">
        <v>0</v>
      </c>
      <c r="EK137">
        <v>0</v>
      </c>
      <c r="EL137">
        <v>0</v>
      </c>
      <c r="EM137" t="s">
        <v>241</v>
      </c>
      <c r="EO137" t="s">
        <v>241</v>
      </c>
      <c r="ES137" t="s">
        <v>241</v>
      </c>
      <c r="ET137" t="s">
        <v>241</v>
      </c>
      <c r="FA137" t="s">
        <v>242</v>
      </c>
      <c r="FG137" t="s">
        <v>241</v>
      </c>
      <c r="FH137" t="s">
        <v>241</v>
      </c>
      <c r="GA137" t="s">
        <v>242</v>
      </c>
      <c r="GE137" t="s">
        <v>242</v>
      </c>
      <c r="GF137" t="s">
        <v>242</v>
      </c>
      <c r="GG137" t="s">
        <v>432</v>
      </c>
      <c r="GH137" t="s">
        <v>247</v>
      </c>
      <c r="GI137" t="s">
        <v>242</v>
      </c>
      <c r="GJ137" t="s">
        <v>242</v>
      </c>
      <c r="GK137" t="s">
        <v>242</v>
      </c>
      <c r="GL137">
        <v>0</v>
      </c>
      <c r="GM137">
        <v>0</v>
      </c>
      <c r="GN137">
        <v>0</v>
      </c>
    </row>
    <row r="138" spans="1:214">
      <c r="A138">
        <v>4</v>
      </c>
      <c r="B138" t="s">
        <v>433</v>
      </c>
      <c r="D138" t="s">
        <v>241</v>
      </c>
      <c r="E138" t="s">
        <v>231</v>
      </c>
      <c r="F138">
        <v>484.36500000000001</v>
      </c>
      <c r="G138">
        <v>2026.5831599999999</v>
      </c>
      <c r="H138">
        <v>89.593860000000006</v>
      </c>
      <c r="I138">
        <v>12.790100000000001</v>
      </c>
      <c r="J138">
        <v>30.135349999999999</v>
      </c>
      <c r="K138">
        <v>37.0533</v>
      </c>
      <c r="L138">
        <v>3.0513499999999998</v>
      </c>
      <c r="M138">
        <v>1.72685</v>
      </c>
      <c r="N138">
        <v>0.18514</v>
      </c>
      <c r="O138">
        <v>1.002</v>
      </c>
      <c r="P138">
        <v>76.436000000000007</v>
      </c>
      <c r="Q138">
        <v>69.5</v>
      </c>
      <c r="R138">
        <v>2.5559999999999999E-2</v>
      </c>
      <c r="S138">
        <v>0.62549999999999994</v>
      </c>
      <c r="T138">
        <v>7.8841000000000001</v>
      </c>
      <c r="U138">
        <v>7.6334999999999997</v>
      </c>
      <c r="V138">
        <v>23.88</v>
      </c>
      <c r="W138">
        <v>0.19298000000000001</v>
      </c>
      <c r="X138">
        <v>0.26063999999999998</v>
      </c>
      <c r="Y138">
        <v>0.67179999999999995</v>
      </c>
      <c r="Z138">
        <v>3.2871800000000002</v>
      </c>
      <c r="AA138">
        <v>0.9677</v>
      </c>
      <c r="AB138">
        <v>0.21809999999999999</v>
      </c>
      <c r="AC138">
        <v>15.195</v>
      </c>
      <c r="AD138">
        <v>34.950000000000003</v>
      </c>
      <c r="AE138">
        <v>0.68</v>
      </c>
      <c r="AF138">
        <v>1.746</v>
      </c>
      <c r="AG138">
        <v>67.575999999999993</v>
      </c>
      <c r="AH138">
        <v>393.48</v>
      </c>
      <c r="AI138">
        <v>167.81800000000001</v>
      </c>
      <c r="AJ138">
        <v>74.156000000000006</v>
      </c>
      <c r="AK138">
        <v>253.34100000000001</v>
      </c>
      <c r="AL138">
        <v>123.22</v>
      </c>
      <c r="AM138">
        <v>127.66</v>
      </c>
      <c r="AN138">
        <v>2.2252000000000001</v>
      </c>
      <c r="AO138">
        <v>1.58507</v>
      </c>
      <c r="AP138">
        <v>0.52025999999999994</v>
      </c>
      <c r="AQ138">
        <v>2.1764999999999999</v>
      </c>
      <c r="AR138">
        <v>54.96</v>
      </c>
      <c r="AS138">
        <v>8.6</v>
      </c>
      <c r="AT138">
        <v>0</v>
      </c>
      <c r="AU138">
        <v>3.1199999999999999E-2</v>
      </c>
      <c r="AV138">
        <v>0</v>
      </c>
      <c r="AW138">
        <v>3.1199999999999999E-2</v>
      </c>
      <c r="AX138">
        <v>0.59499999999999997</v>
      </c>
      <c r="AY138">
        <v>9.3200000000000005E-2</v>
      </c>
      <c r="AZ138">
        <v>0</v>
      </c>
      <c r="BA138">
        <v>0.68520000000000003</v>
      </c>
      <c r="BB138">
        <v>8.8069400000000009</v>
      </c>
      <c r="BC138">
        <v>0</v>
      </c>
      <c r="BD138">
        <v>3.57</v>
      </c>
      <c r="BE138">
        <v>12.376939999999999</v>
      </c>
      <c r="BF138">
        <v>0.12</v>
      </c>
      <c r="BG138">
        <v>0.13200000000000001</v>
      </c>
      <c r="BH138">
        <v>0</v>
      </c>
      <c r="BI138">
        <v>20.964559999999999</v>
      </c>
      <c r="BJ138">
        <v>20.964559999999999</v>
      </c>
      <c r="BK138">
        <v>0.83525000000000005</v>
      </c>
      <c r="BL138">
        <v>0.91864999999999997</v>
      </c>
      <c r="BM138">
        <v>0.55557999999999996</v>
      </c>
      <c r="BN138">
        <v>0.75014000000000003</v>
      </c>
      <c r="BO138">
        <v>0.21493000000000001</v>
      </c>
      <c r="BP138">
        <v>1.15629</v>
      </c>
      <c r="BQ138">
        <v>2.1158600000000001</v>
      </c>
      <c r="BR138">
        <v>0.63161</v>
      </c>
      <c r="BS138">
        <v>0.95526</v>
      </c>
      <c r="BT138">
        <v>0.51322999999999996</v>
      </c>
      <c r="BU138">
        <v>0.22503000000000001</v>
      </c>
      <c r="BV138">
        <v>0.21351999999999999</v>
      </c>
      <c r="BW138">
        <v>0.58520000000000005</v>
      </c>
      <c r="BX138">
        <v>0.42853999999999998</v>
      </c>
      <c r="BY138">
        <v>0.44807999999999998</v>
      </c>
      <c r="BZ138">
        <v>0.15601999999999999</v>
      </c>
      <c r="CA138">
        <v>0.74326000000000003</v>
      </c>
      <c r="CB138">
        <v>0.95159000000000005</v>
      </c>
      <c r="CC138">
        <v>0.27306999999999998</v>
      </c>
      <c r="CD138">
        <v>6.11191</v>
      </c>
      <c r="CE138">
        <v>0.53017000000000003</v>
      </c>
      <c r="CF138">
        <v>0.93566000000000005</v>
      </c>
      <c r="CG138">
        <v>2.8484600000000002</v>
      </c>
      <c r="CH138">
        <v>0.49458999999999997</v>
      </c>
      <c r="CI138">
        <v>0.91119000000000006</v>
      </c>
      <c r="CJ138">
        <v>0.73219999999999996</v>
      </c>
      <c r="CK138">
        <v>6.4472699999999996</v>
      </c>
      <c r="CL138">
        <v>28.161000000000001</v>
      </c>
      <c r="CM138">
        <v>9.5340000000000007</v>
      </c>
      <c r="CN138">
        <v>0.09</v>
      </c>
      <c r="CO138">
        <v>0.06</v>
      </c>
      <c r="CP138">
        <v>0.03</v>
      </c>
      <c r="CQ138">
        <v>6.7500000000000004E-2</v>
      </c>
      <c r="CR138">
        <v>8.2540000000000002E-2</v>
      </c>
      <c r="CS138">
        <v>0.31002000000000002</v>
      </c>
      <c r="CT138">
        <v>0.03</v>
      </c>
      <c r="CU138">
        <v>2.4634299999999998</v>
      </c>
      <c r="CV138">
        <v>2.2499999999999999E-2</v>
      </c>
      <c r="CW138">
        <v>1.0424899999999999</v>
      </c>
      <c r="CX138">
        <v>8.5599999999999996E-2</v>
      </c>
      <c r="CY138">
        <v>4.0800000000000003E-2</v>
      </c>
      <c r="CZ138">
        <v>1.14E-2</v>
      </c>
      <c r="DA138">
        <v>4.3326799999999999</v>
      </c>
      <c r="DB138">
        <v>3.7499999999999999E-2</v>
      </c>
      <c r="DC138">
        <v>1.4999999999999999E-2</v>
      </c>
      <c r="DD138">
        <v>0.19194</v>
      </c>
      <c r="DE138">
        <v>2.2499999999999999E-2</v>
      </c>
      <c r="DF138">
        <v>17.154209999999999</v>
      </c>
      <c r="DG138">
        <v>3.9899999999999998E-2</v>
      </c>
      <c r="DH138">
        <v>6.0000000000000001E-3</v>
      </c>
      <c r="DI138">
        <v>0</v>
      </c>
      <c r="DJ138">
        <v>17.46565</v>
      </c>
      <c r="DK138">
        <v>0</v>
      </c>
      <c r="DL138">
        <v>0</v>
      </c>
      <c r="DM138">
        <v>6.1305199999999997</v>
      </c>
      <c r="DN138">
        <v>0.16789999999999999</v>
      </c>
      <c r="DO138">
        <v>0</v>
      </c>
      <c r="DP138">
        <v>0</v>
      </c>
      <c r="DQ138">
        <v>0</v>
      </c>
      <c r="DR138">
        <v>0</v>
      </c>
      <c r="DS138">
        <v>0.02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2.4E-2</v>
      </c>
      <c r="DZ138">
        <v>6.3454199999999998</v>
      </c>
      <c r="EA138">
        <v>0.15</v>
      </c>
      <c r="EB138">
        <v>9.7500000000000003E-2</v>
      </c>
      <c r="EC138">
        <v>27.896239999999999</v>
      </c>
      <c r="ED138">
        <v>1.79006</v>
      </c>
      <c r="EE138">
        <v>92.21</v>
      </c>
      <c r="EF138">
        <v>2.0320100000000001</v>
      </c>
      <c r="EG138">
        <v>3.08778</v>
      </c>
      <c r="EH138">
        <v>0.15931999999999999</v>
      </c>
      <c r="EI138">
        <v>139.471</v>
      </c>
      <c r="EJ138">
        <v>0</v>
      </c>
      <c r="EK138">
        <v>0</v>
      </c>
      <c r="EL138">
        <v>0</v>
      </c>
      <c r="EM138" t="s">
        <v>241</v>
      </c>
      <c r="EN138" t="s">
        <v>242</v>
      </c>
      <c r="EO138" t="s">
        <v>241</v>
      </c>
      <c r="EP138" t="s">
        <v>242</v>
      </c>
      <c r="EQ138" t="s">
        <v>242</v>
      </c>
      <c r="ER138" t="s">
        <v>242</v>
      </c>
      <c r="ES138" t="s">
        <v>241</v>
      </c>
      <c r="ET138" t="s">
        <v>241</v>
      </c>
      <c r="EU138" t="s">
        <v>242</v>
      </c>
      <c r="EV138" t="s">
        <v>242</v>
      </c>
      <c r="EW138" t="s">
        <v>242</v>
      </c>
      <c r="EX138" t="s">
        <v>242</v>
      </c>
      <c r="EY138" t="s">
        <v>242</v>
      </c>
      <c r="EZ138" t="s">
        <v>242</v>
      </c>
      <c r="FA138" t="s">
        <v>242</v>
      </c>
      <c r="FB138" t="s">
        <v>242</v>
      </c>
      <c r="FC138" t="s">
        <v>242</v>
      </c>
      <c r="FD138" t="s">
        <v>242</v>
      </c>
      <c r="FE138" t="s">
        <v>242</v>
      </c>
      <c r="FF138" t="s">
        <v>242</v>
      </c>
      <c r="FG138" t="s">
        <v>241</v>
      </c>
      <c r="FH138" t="s">
        <v>241</v>
      </c>
      <c r="FI138" t="s">
        <v>242</v>
      </c>
      <c r="FJ138" t="s">
        <v>242</v>
      </c>
      <c r="FK138" t="s">
        <v>242</v>
      </c>
      <c r="FL138" t="s">
        <v>242</v>
      </c>
      <c r="FM138" t="s">
        <v>242</v>
      </c>
      <c r="FN138" t="s">
        <v>242</v>
      </c>
      <c r="FO138" t="s">
        <v>242</v>
      </c>
      <c r="FP138" t="s">
        <v>242</v>
      </c>
      <c r="FQ138" t="s">
        <v>242</v>
      </c>
      <c r="FR138" t="s">
        <v>242</v>
      </c>
      <c r="FS138" t="s">
        <v>242</v>
      </c>
      <c r="FT138" t="s">
        <v>242</v>
      </c>
      <c r="FU138" t="s">
        <v>242</v>
      </c>
      <c r="FV138" t="s">
        <v>242</v>
      </c>
      <c r="FW138" t="s">
        <v>242</v>
      </c>
      <c r="FX138" t="s">
        <v>242</v>
      </c>
      <c r="FY138" t="s">
        <v>242</v>
      </c>
      <c r="FZ138" t="s">
        <v>242</v>
      </c>
      <c r="GA138" t="s">
        <v>242</v>
      </c>
      <c r="GB138" t="s">
        <v>242</v>
      </c>
      <c r="GC138" t="s">
        <v>242</v>
      </c>
      <c r="GD138" t="s">
        <v>242</v>
      </c>
      <c r="GE138" t="s">
        <v>242</v>
      </c>
      <c r="GF138" t="s">
        <v>242</v>
      </c>
      <c r="GG138" t="s">
        <v>432</v>
      </c>
      <c r="GH138" t="s">
        <v>247</v>
      </c>
      <c r="GI138" t="s">
        <v>242</v>
      </c>
      <c r="GJ138" t="s">
        <v>242</v>
      </c>
      <c r="GK138" t="s">
        <v>242</v>
      </c>
      <c r="GL138">
        <v>0</v>
      </c>
      <c r="GM138">
        <v>0</v>
      </c>
      <c r="GN138">
        <v>0</v>
      </c>
      <c r="GR138" t="s">
        <v>242</v>
      </c>
      <c r="GS138" t="s">
        <v>242</v>
      </c>
      <c r="GT138" t="s">
        <v>242</v>
      </c>
      <c r="GU138" t="s">
        <v>242</v>
      </c>
      <c r="GV138" t="s">
        <v>242</v>
      </c>
      <c r="GW138" t="s">
        <v>242</v>
      </c>
      <c r="GX138" t="s">
        <v>242</v>
      </c>
      <c r="GY138" t="s">
        <v>242</v>
      </c>
      <c r="GZ138" t="s">
        <v>242</v>
      </c>
      <c r="HA138" t="s">
        <v>242</v>
      </c>
      <c r="HB138" t="s">
        <v>242</v>
      </c>
      <c r="HC138" t="s">
        <v>242</v>
      </c>
      <c r="HD138" t="s">
        <v>242</v>
      </c>
      <c r="HE138" t="s">
        <v>242</v>
      </c>
      <c r="HF138" t="s">
        <v>242</v>
      </c>
    </row>
    <row r="139" spans="1:214">
      <c r="A139">
        <v>4</v>
      </c>
      <c r="B139" t="s">
        <v>245</v>
      </c>
      <c r="D139" t="s">
        <v>241</v>
      </c>
      <c r="E139" t="s">
        <v>231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 t="s">
        <v>242</v>
      </c>
      <c r="EN139" t="s">
        <v>242</v>
      </c>
      <c r="EO139" t="s">
        <v>242</v>
      </c>
      <c r="EP139" t="s">
        <v>242</v>
      </c>
      <c r="EQ139" t="s">
        <v>242</v>
      </c>
      <c r="ER139" t="s">
        <v>242</v>
      </c>
      <c r="ES139" t="s">
        <v>242</v>
      </c>
      <c r="ET139" t="s">
        <v>242</v>
      </c>
      <c r="EU139" t="s">
        <v>242</v>
      </c>
      <c r="EV139" t="s">
        <v>242</v>
      </c>
      <c r="EW139" t="s">
        <v>242</v>
      </c>
      <c r="EX139" t="s">
        <v>242</v>
      </c>
      <c r="EY139" t="s">
        <v>242</v>
      </c>
      <c r="EZ139" t="s">
        <v>242</v>
      </c>
      <c r="FA139" t="s">
        <v>241</v>
      </c>
      <c r="FB139" t="s">
        <v>242</v>
      </c>
      <c r="FC139" t="s">
        <v>242</v>
      </c>
      <c r="FD139" t="s">
        <v>242</v>
      </c>
      <c r="FE139" t="s">
        <v>242</v>
      </c>
      <c r="FF139" t="s">
        <v>242</v>
      </c>
      <c r="FG139" t="s">
        <v>242</v>
      </c>
      <c r="FH139" t="s">
        <v>242</v>
      </c>
      <c r="FI139" t="s">
        <v>242</v>
      </c>
      <c r="FJ139" t="s">
        <v>242</v>
      </c>
      <c r="FK139" t="s">
        <v>242</v>
      </c>
      <c r="FL139" t="s">
        <v>242</v>
      </c>
      <c r="FM139" t="s">
        <v>242</v>
      </c>
      <c r="FN139" t="s">
        <v>242</v>
      </c>
      <c r="FO139" t="s">
        <v>242</v>
      </c>
      <c r="FP139" t="s">
        <v>242</v>
      </c>
      <c r="FQ139" t="s">
        <v>242</v>
      </c>
      <c r="FR139" t="s">
        <v>242</v>
      </c>
      <c r="FS139" t="s">
        <v>242</v>
      </c>
      <c r="FT139" t="s">
        <v>242</v>
      </c>
      <c r="FU139" t="s">
        <v>242</v>
      </c>
      <c r="FV139" t="s">
        <v>242</v>
      </c>
      <c r="FW139" t="s">
        <v>242</v>
      </c>
      <c r="FX139" t="s">
        <v>242</v>
      </c>
      <c r="FY139" t="s">
        <v>242</v>
      </c>
      <c r="FZ139" t="s">
        <v>242</v>
      </c>
      <c r="GA139" t="s">
        <v>241</v>
      </c>
      <c r="GB139" t="s">
        <v>242</v>
      </c>
      <c r="GC139" t="s">
        <v>242</v>
      </c>
      <c r="GD139" t="s">
        <v>242</v>
      </c>
      <c r="GE139" t="s">
        <v>242</v>
      </c>
      <c r="GF139" t="s">
        <v>241</v>
      </c>
      <c r="GG139" t="s">
        <v>240</v>
      </c>
      <c r="GH139" t="s">
        <v>244</v>
      </c>
      <c r="GI139" t="s">
        <v>241</v>
      </c>
      <c r="GJ139" t="s">
        <v>241</v>
      </c>
      <c r="GK139" t="s">
        <v>242</v>
      </c>
      <c r="GL139">
        <v>0</v>
      </c>
      <c r="GM139">
        <v>0</v>
      </c>
      <c r="GN139">
        <v>0</v>
      </c>
      <c r="GR139" t="s">
        <v>242</v>
      </c>
      <c r="GS139" t="s">
        <v>242</v>
      </c>
      <c r="GT139" t="s">
        <v>242</v>
      </c>
      <c r="GU139" t="s">
        <v>242</v>
      </c>
      <c r="GV139" t="s">
        <v>242</v>
      </c>
      <c r="GW139" t="s">
        <v>242</v>
      </c>
      <c r="GX139" t="s">
        <v>242</v>
      </c>
      <c r="GY139" t="s">
        <v>242</v>
      </c>
      <c r="GZ139" t="s">
        <v>242</v>
      </c>
      <c r="HA139" t="s">
        <v>242</v>
      </c>
      <c r="HB139" t="s">
        <v>242</v>
      </c>
      <c r="HC139" t="s">
        <v>242</v>
      </c>
      <c r="HD139" t="s">
        <v>242</v>
      </c>
      <c r="HE139" t="s">
        <v>242</v>
      </c>
      <c r="HF139" t="s">
        <v>242</v>
      </c>
    </row>
    <row r="140" spans="1:214">
      <c r="A140">
        <v>4</v>
      </c>
      <c r="B140" t="s">
        <v>434</v>
      </c>
      <c r="D140" t="s">
        <v>241</v>
      </c>
      <c r="E140" t="s">
        <v>435</v>
      </c>
      <c r="F140">
        <v>2492.1999999999998</v>
      </c>
      <c r="G140">
        <v>10427.364799999999</v>
      </c>
      <c r="I140">
        <v>29</v>
      </c>
      <c r="J140">
        <v>13</v>
      </c>
      <c r="K140">
        <v>550</v>
      </c>
      <c r="O140">
        <v>0</v>
      </c>
      <c r="EH140">
        <v>2.8</v>
      </c>
      <c r="EM140" t="s">
        <v>242</v>
      </c>
      <c r="EN140" t="s">
        <v>242</v>
      </c>
      <c r="EO140" t="s">
        <v>242</v>
      </c>
      <c r="EP140" t="s">
        <v>242</v>
      </c>
      <c r="EQ140" t="s">
        <v>242</v>
      </c>
      <c r="ER140" t="s">
        <v>242</v>
      </c>
      <c r="ES140" t="s">
        <v>241</v>
      </c>
      <c r="ET140" t="s">
        <v>242</v>
      </c>
      <c r="EU140" t="s">
        <v>242</v>
      </c>
      <c r="EV140" t="s">
        <v>242</v>
      </c>
      <c r="EW140" t="s">
        <v>242</v>
      </c>
      <c r="EX140" t="s">
        <v>242</v>
      </c>
      <c r="EY140" t="s">
        <v>242</v>
      </c>
      <c r="EZ140" t="s">
        <v>242</v>
      </c>
      <c r="FA140" t="s">
        <v>242</v>
      </c>
      <c r="FB140" t="s">
        <v>242</v>
      </c>
      <c r="FC140" t="s">
        <v>242</v>
      </c>
      <c r="FD140" t="s">
        <v>242</v>
      </c>
      <c r="FE140" t="s">
        <v>242</v>
      </c>
      <c r="FF140" t="s">
        <v>242</v>
      </c>
      <c r="FG140" t="s">
        <v>241</v>
      </c>
      <c r="FH140" t="s">
        <v>242</v>
      </c>
      <c r="FI140" t="s">
        <v>242</v>
      </c>
      <c r="FJ140" t="s">
        <v>242</v>
      </c>
      <c r="FK140" t="s">
        <v>242</v>
      </c>
      <c r="FL140" t="s">
        <v>242</v>
      </c>
      <c r="FM140" t="s">
        <v>242</v>
      </c>
      <c r="FN140" t="s">
        <v>242</v>
      </c>
      <c r="FO140" t="s">
        <v>242</v>
      </c>
      <c r="FP140" t="s">
        <v>242</v>
      </c>
      <c r="FQ140" t="s">
        <v>242</v>
      </c>
      <c r="FR140" t="s">
        <v>242</v>
      </c>
      <c r="FS140" t="s">
        <v>242</v>
      </c>
      <c r="FT140" t="s">
        <v>242</v>
      </c>
      <c r="FU140" t="s">
        <v>242</v>
      </c>
      <c r="FV140" t="s">
        <v>242</v>
      </c>
      <c r="FW140" t="s">
        <v>242</v>
      </c>
      <c r="FX140" t="s">
        <v>242</v>
      </c>
      <c r="FY140" t="s">
        <v>242</v>
      </c>
      <c r="FZ140" t="s">
        <v>242</v>
      </c>
      <c r="GA140" t="s">
        <v>242</v>
      </c>
      <c r="GB140" t="s">
        <v>242</v>
      </c>
      <c r="GC140" t="s">
        <v>242</v>
      </c>
      <c r="GD140" t="s">
        <v>242</v>
      </c>
      <c r="GE140" t="s">
        <v>242</v>
      </c>
      <c r="GF140" t="s">
        <v>242</v>
      </c>
      <c r="GG140" t="s">
        <v>233</v>
      </c>
      <c r="GH140" t="s">
        <v>243</v>
      </c>
      <c r="GI140" t="s">
        <v>242</v>
      </c>
      <c r="GJ140" t="s">
        <v>242</v>
      </c>
      <c r="GK140" t="s">
        <v>242</v>
      </c>
      <c r="GR140" t="s">
        <v>242</v>
      </c>
      <c r="GS140" t="s">
        <v>242</v>
      </c>
      <c r="GT140" t="s">
        <v>242</v>
      </c>
      <c r="GU140" t="s">
        <v>242</v>
      </c>
      <c r="GV140" t="s">
        <v>242</v>
      </c>
      <c r="GW140" t="s">
        <v>242</v>
      </c>
      <c r="GX140" t="s">
        <v>242</v>
      </c>
      <c r="GY140" t="s">
        <v>242</v>
      </c>
      <c r="GZ140" t="s">
        <v>242</v>
      </c>
      <c r="HA140" t="s">
        <v>242</v>
      </c>
      <c r="HB140" t="s">
        <v>242</v>
      </c>
      <c r="HC140" t="s">
        <v>242</v>
      </c>
      <c r="HD140" t="s">
        <v>242</v>
      </c>
      <c r="HE140" t="s">
        <v>242</v>
      </c>
      <c r="HF140" t="s">
        <v>242</v>
      </c>
    </row>
    <row r="141" spans="1:214">
      <c r="A141">
        <v>3</v>
      </c>
      <c r="B141" t="s">
        <v>309</v>
      </c>
      <c r="F141">
        <v>724.10802000000001</v>
      </c>
      <c r="G141">
        <v>3029.6679600000002</v>
      </c>
      <c r="H141">
        <v>280.44999000000001</v>
      </c>
      <c r="I141">
        <v>31.72757</v>
      </c>
      <c r="J141">
        <v>28.771380000000001</v>
      </c>
      <c r="K141">
        <v>81.197310000000002</v>
      </c>
      <c r="L141">
        <v>6.6173999999999999</v>
      </c>
      <c r="M141">
        <v>2.50427</v>
      </c>
      <c r="N141">
        <v>0.58059000000000005</v>
      </c>
      <c r="O141">
        <v>0</v>
      </c>
      <c r="P141">
        <v>210.39412999999999</v>
      </c>
      <c r="Q141">
        <v>174.31666999999999</v>
      </c>
      <c r="R141">
        <v>0.21432000000000001</v>
      </c>
      <c r="S141">
        <v>1.3758300000000001</v>
      </c>
      <c r="T141">
        <v>5.9874999999999998</v>
      </c>
      <c r="U141">
        <v>4.4489999999999998</v>
      </c>
      <c r="V141">
        <v>287.23333000000002</v>
      </c>
      <c r="W141">
        <v>0.36042999999999997</v>
      </c>
      <c r="X141">
        <v>0.38466</v>
      </c>
      <c r="Y141">
        <v>3.4559799999999998</v>
      </c>
      <c r="Z141">
        <v>7.2766099999999998</v>
      </c>
      <c r="AA141">
        <v>1.61155</v>
      </c>
      <c r="AB141">
        <v>0.45329000000000003</v>
      </c>
      <c r="AC141">
        <v>16.426169999999999</v>
      </c>
      <c r="AD141">
        <v>193.3</v>
      </c>
      <c r="AE141">
        <v>2.47167</v>
      </c>
      <c r="AF141">
        <v>93.986999999999995</v>
      </c>
      <c r="AG141">
        <v>131.60252</v>
      </c>
      <c r="AH141">
        <v>709.14644999999996</v>
      </c>
      <c r="AI141">
        <v>149.34549999999999</v>
      </c>
      <c r="AJ141">
        <v>70.389830000000003</v>
      </c>
      <c r="AK141">
        <v>267.185</v>
      </c>
      <c r="AL141">
        <v>297.64134999999999</v>
      </c>
      <c r="AM141">
        <v>215.17033000000001</v>
      </c>
      <c r="AN141">
        <v>3.0466099999999998</v>
      </c>
      <c r="AO141">
        <v>2.6489099999999999</v>
      </c>
      <c r="AP141">
        <v>0.19652</v>
      </c>
      <c r="AQ141">
        <v>0.31059999999999999</v>
      </c>
      <c r="AR141">
        <v>114.28917</v>
      </c>
      <c r="AS141">
        <v>16.72392</v>
      </c>
      <c r="AT141">
        <v>0</v>
      </c>
      <c r="AU141">
        <v>0</v>
      </c>
      <c r="AV141">
        <v>0</v>
      </c>
      <c r="AW141">
        <v>0</v>
      </c>
      <c r="AX141">
        <v>4.7303499999999996</v>
      </c>
      <c r="AY141">
        <v>4.2112100000000003</v>
      </c>
      <c r="AZ141">
        <v>0</v>
      </c>
      <c r="BA141">
        <v>8.9415600000000008</v>
      </c>
      <c r="BB141">
        <v>1.13687</v>
      </c>
      <c r="BC141">
        <v>0</v>
      </c>
      <c r="BD141">
        <v>0.24</v>
      </c>
      <c r="BE141">
        <v>1.37687</v>
      </c>
      <c r="BF141">
        <v>0.33900000000000002</v>
      </c>
      <c r="BG141">
        <v>0</v>
      </c>
      <c r="BH141">
        <v>0.13500000000000001</v>
      </c>
      <c r="BI141">
        <v>0.59370000000000001</v>
      </c>
      <c r="BJ141">
        <v>0.72870000000000001</v>
      </c>
      <c r="BK141">
        <v>1.0549500000000001</v>
      </c>
      <c r="BL141">
        <v>1.02511</v>
      </c>
      <c r="BM141">
        <v>2.2793800000000002</v>
      </c>
      <c r="BN141">
        <v>2.08663</v>
      </c>
      <c r="BO141">
        <v>0.19838</v>
      </c>
      <c r="BP141">
        <v>2.1167699999999998</v>
      </c>
      <c r="BQ141">
        <v>4.5246399999999998</v>
      </c>
      <c r="BR141">
        <v>0.95784999999999998</v>
      </c>
      <c r="BS141">
        <v>1.4633700000000001</v>
      </c>
      <c r="BT141">
        <v>1.36348</v>
      </c>
      <c r="BU141">
        <v>0.46201999999999999</v>
      </c>
      <c r="BV141">
        <v>0.28066000000000002</v>
      </c>
      <c r="BW141">
        <v>0.84892000000000001</v>
      </c>
      <c r="BX141">
        <v>0.67923999999999995</v>
      </c>
      <c r="BY141">
        <v>0.84933999999999998</v>
      </c>
      <c r="BZ141">
        <v>0.22556999999999999</v>
      </c>
      <c r="CA141">
        <v>1.15822</v>
      </c>
      <c r="CB141">
        <v>1.2695399999999999</v>
      </c>
      <c r="CC141">
        <v>0.54391999999999996</v>
      </c>
      <c r="CD141">
        <v>10.088509999999999</v>
      </c>
      <c r="CE141">
        <v>1.0472399999999999</v>
      </c>
      <c r="CF141">
        <v>1.76416</v>
      </c>
      <c r="CG141">
        <v>3.0270600000000001</v>
      </c>
      <c r="CH141">
        <v>0.74124000000000001</v>
      </c>
      <c r="CI141">
        <v>1.24122</v>
      </c>
      <c r="CJ141">
        <v>0.99914999999999998</v>
      </c>
      <c r="CK141">
        <v>8.7905599999999993</v>
      </c>
      <c r="CL141">
        <v>106.85250000000001</v>
      </c>
      <c r="CM141">
        <v>36.602049999999998</v>
      </c>
      <c r="CN141">
        <v>0.01</v>
      </c>
      <c r="CO141">
        <v>6.6699999999999997E-3</v>
      </c>
      <c r="CP141">
        <v>0.14133000000000001</v>
      </c>
      <c r="CQ141">
        <v>0.12433</v>
      </c>
      <c r="CR141">
        <v>0.40239999999999998</v>
      </c>
      <c r="CS141">
        <v>0.63412000000000002</v>
      </c>
      <c r="CT141">
        <v>2.8330000000000001E-2</v>
      </c>
      <c r="CU141">
        <v>4.4728899999999996</v>
      </c>
      <c r="CV141">
        <v>4.7669999999999997E-2</v>
      </c>
      <c r="CW141">
        <v>2.1269100000000001</v>
      </c>
      <c r="CX141">
        <v>0.13883000000000001</v>
      </c>
      <c r="CY141">
        <v>0</v>
      </c>
      <c r="CZ141">
        <v>0</v>
      </c>
      <c r="DA141">
        <v>8.1369500000000006</v>
      </c>
      <c r="DB141">
        <v>7.3999999999999996E-2</v>
      </c>
      <c r="DC141">
        <v>2E-3</v>
      </c>
      <c r="DD141">
        <v>0.90947999999999996</v>
      </c>
      <c r="DE141">
        <v>7.6699999999999997E-3</v>
      </c>
      <c r="DF141">
        <v>7.1173200000000003</v>
      </c>
      <c r="DG141">
        <v>0.49967</v>
      </c>
      <c r="DH141">
        <v>0.45800000000000002</v>
      </c>
      <c r="DI141">
        <v>0</v>
      </c>
      <c r="DJ141">
        <v>9.0635100000000008</v>
      </c>
      <c r="DK141">
        <v>0</v>
      </c>
      <c r="DL141">
        <v>0</v>
      </c>
      <c r="DM141">
        <v>1.43408</v>
      </c>
      <c r="DN141">
        <v>0.55511999999999995</v>
      </c>
      <c r="DO141">
        <v>0</v>
      </c>
      <c r="DP141">
        <v>0</v>
      </c>
      <c r="DQ141">
        <v>0</v>
      </c>
      <c r="DR141">
        <v>5.0000000000000001E-3</v>
      </c>
      <c r="DS141">
        <v>5.5E-2</v>
      </c>
      <c r="DT141">
        <v>0.01</v>
      </c>
      <c r="DU141">
        <v>0</v>
      </c>
      <c r="DV141">
        <v>0</v>
      </c>
      <c r="DW141">
        <v>0</v>
      </c>
      <c r="DX141">
        <v>0</v>
      </c>
      <c r="DY141">
        <v>5.3999999999999999E-2</v>
      </c>
      <c r="DZ141">
        <v>2.1082000000000001</v>
      </c>
      <c r="EA141">
        <v>1.6670000000000001E-2</v>
      </c>
      <c r="EB141">
        <v>0.26633000000000001</v>
      </c>
      <c r="EC141">
        <v>19.028320000000001</v>
      </c>
      <c r="ED141">
        <v>1.7852300000000001</v>
      </c>
      <c r="EE141">
        <v>218.16667000000001</v>
      </c>
      <c r="EF141">
        <v>6.5774400000000002</v>
      </c>
      <c r="EG141">
        <v>6.7664400000000002</v>
      </c>
      <c r="EH141">
        <v>2.3327300000000002</v>
      </c>
      <c r="EI141">
        <v>390.01645000000002</v>
      </c>
      <c r="EJ141">
        <v>0</v>
      </c>
      <c r="EK141">
        <v>0</v>
      </c>
      <c r="EL141">
        <v>0</v>
      </c>
      <c r="EM141" t="s">
        <v>241</v>
      </c>
      <c r="EO141" t="s">
        <v>241</v>
      </c>
      <c r="ES141" t="s">
        <v>241</v>
      </c>
      <c r="FA141" t="s">
        <v>242</v>
      </c>
      <c r="FF141" t="s">
        <v>241</v>
      </c>
      <c r="FG141" t="s">
        <v>241</v>
      </c>
      <c r="FH141" t="s">
        <v>241</v>
      </c>
      <c r="FI141" t="s">
        <v>241</v>
      </c>
      <c r="GA141" t="s">
        <v>242</v>
      </c>
      <c r="GE141" t="s">
        <v>242</v>
      </c>
      <c r="GF141" t="s">
        <v>242</v>
      </c>
      <c r="GG141" t="s">
        <v>234</v>
      </c>
      <c r="GH141" t="s">
        <v>232</v>
      </c>
      <c r="GI141" t="s">
        <v>242</v>
      </c>
      <c r="GJ141" t="s">
        <v>242</v>
      </c>
      <c r="GK141" t="s">
        <v>242</v>
      </c>
      <c r="GL141">
        <v>0</v>
      </c>
      <c r="GM141">
        <v>0</v>
      </c>
      <c r="GN141">
        <v>0</v>
      </c>
    </row>
    <row r="142" spans="1:214">
      <c r="A142">
        <v>4</v>
      </c>
      <c r="B142" t="s">
        <v>359</v>
      </c>
      <c r="D142" t="s">
        <v>241</v>
      </c>
      <c r="E142" t="s">
        <v>231</v>
      </c>
      <c r="F142">
        <v>260.02417000000003</v>
      </c>
      <c r="G142">
        <v>1087.9411299999999</v>
      </c>
      <c r="H142">
        <v>70.297669999999997</v>
      </c>
      <c r="I142">
        <v>16.907170000000001</v>
      </c>
      <c r="J142">
        <v>17.611830000000001</v>
      </c>
      <c r="K142">
        <v>7.4751700000000003</v>
      </c>
      <c r="L142">
        <v>0</v>
      </c>
      <c r="M142">
        <v>1.0413300000000001</v>
      </c>
      <c r="N142">
        <v>5.3330000000000002E-2</v>
      </c>
      <c r="O142">
        <v>0</v>
      </c>
      <c r="P142">
        <v>120.63333</v>
      </c>
      <c r="Q142">
        <v>115.41667</v>
      </c>
      <c r="R142">
        <v>6.4999999999999997E-3</v>
      </c>
      <c r="S142">
        <v>1.1258300000000001</v>
      </c>
      <c r="T142">
        <v>1.0335000000000001</v>
      </c>
      <c r="U142">
        <v>1.028</v>
      </c>
      <c r="V142">
        <v>29.133330000000001</v>
      </c>
      <c r="W142">
        <v>0.24249999999999999</v>
      </c>
      <c r="X142">
        <v>0.29032999999999998</v>
      </c>
      <c r="Y142">
        <v>2.7471700000000001</v>
      </c>
      <c r="Z142">
        <v>5.9485000000000001</v>
      </c>
      <c r="AA142">
        <v>1.03033</v>
      </c>
      <c r="AB142">
        <v>0.188</v>
      </c>
      <c r="AC142">
        <v>12.811669999999999</v>
      </c>
      <c r="AD142">
        <v>30</v>
      </c>
      <c r="AE142">
        <v>2.47167</v>
      </c>
      <c r="AF142">
        <v>0.04</v>
      </c>
      <c r="AG142">
        <v>94.566670000000002</v>
      </c>
      <c r="AH142">
        <v>230.5</v>
      </c>
      <c r="AI142">
        <v>34.799999999999997</v>
      </c>
      <c r="AJ142">
        <v>16.133330000000001</v>
      </c>
      <c r="AK142">
        <v>191.6</v>
      </c>
      <c r="AL142">
        <v>171.5</v>
      </c>
      <c r="AM142">
        <v>112.98333</v>
      </c>
      <c r="AN142">
        <v>1.65167</v>
      </c>
      <c r="AO142">
        <v>2.0823299999999998</v>
      </c>
      <c r="AP142">
        <v>9.9830000000000002E-2</v>
      </c>
      <c r="AQ142">
        <v>3.4169999999999999E-2</v>
      </c>
      <c r="AR142">
        <v>76.066670000000002</v>
      </c>
      <c r="AS142">
        <v>5.4216699999999998</v>
      </c>
      <c r="AT142">
        <v>0</v>
      </c>
      <c r="AU142">
        <v>0</v>
      </c>
      <c r="AV142">
        <v>0</v>
      </c>
      <c r="AW142">
        <v>0</v>
      </c>
      <c r="AX142">
        <v>0.315</v>
      </c>
      <c r="AY142">
        <v>0</v>
      </c>
      <c r="AZ142">
        <v>0</v>
      </c>
      <c r="BA142">
        <v>0.315</v>
      </c>
      <c r="BB142">
        <v>0</v>
      </c>
      <c r="BC142">
        <v>0</v>
      </c>
      <c r="BD142">
        <v>0.24</v>
      </c>
      <c r="BE142">
        <v>0.24</v>
      </c>
      <c r="BF142">
        <v>0</v>
      </c>
      <c r="BG142">
        <v>0</v>
      </c>
      <c r="BH142">
        <v>0.13500000000000001</v>
      </c>
      <c r="BI142">
        <v>0</v>
      </c>
      <c r="BJ142">
        <v>0.13500000000000001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0.85467000000000004</v>
      </c>
      <c r="BS142">
        <v>1.2891699999999999</v>
      </c>
      <c r="BT142">
        <v>1.2155</v>
      </c>
      <c r="BU142">
        <v>0.43217</v>
      </c>
      <c r="BV142">
        <v>0.22933000000000001</v>
      </c>
      <c r="BW142">
        <v>0.74633000000000005</v>
      </c>
      <c r="BX142">
        <v>0.59682999999999997</v>
      </c>
      <c r="BY142">
        <v>0.73182999999999998</v>
      </c>
      <c r="BZ142">
        <v>0.19533</v>
      </c>
      <c r="CA142">
        <v>1.01233</v>
      </c>
      <c r="CB142">
        <v>0.98799999999999999</v>
      </c>
      <c r="CC142">
        <v>0.47216999999999998</v>
      </c>
      <c r="CD142">
        <v>8.7541700000000002</v>
      </c>
      <c r="CE142">
        <v>0.90332999999999997</v>
      </c>
      <c r="CF142">
        <v>1.47367</v>
      </c>
      <c r="CG142">
        <v>2.31867</v>
      </c>
      <c r="CH142">
        <v>0.65083000000000002</v>
      </c>
      <c r="CI142">
        <v>0.69467000000000001</v>
      </c>
      <c r="CJ142">
        <v>0.81633</v>
      </c>
      <c r="CK142">
        <v>6.8479999999999999</v>
      </c>
      <c r="CL142">
        <v>60.25</v>
      </c>
      <c r="CM142">
        <v>20.399999999999999</v>
      </c>
      <c r="CN142">
        <v>0.01</v>
      </c>
      <c r="CO142">
        <v>6.6699999999999997E-3</v>
      </c>
      <c r="CP142">
        <v>3.3300000000000001E-3</v>
      </c>
      <c r="CQ142">
        <v>7.3299999999999997E-3</v>
      </c>
      <c r="CR142">
        <v>1.933E-2</v>
      </c>
      <c r="CS142">
        <v>0.2235</v>
      </c>
      <c r="CT142">
        <v>2.8330000000000001E-2</v>
      </c>
      <c r="CU142">
        <v>3.0741700000000001</v>
      </c>
      <c r="CV142">
        <v>4.7669999999999997E-2</v>
      </c>
      <c r="CW142">
        <v>1.4515</v>
      </c>
      <c r="CX142">
        <v>2.383E-2</v>
      </c>
      <c r="CY142">
        <v>0</v>
      </c>
      <c r="CZ142">
        <v>0</v>
      </c>
      <c r="DA142">
        <v>4.9000000000000004</v>
      </c>
      <c r="DB142">
        <v>7.3999999999999996E-2</v>
      </c>
      <c r="DC142">
        <v>2E-3</v>
      </c>
      <c r="DD142">
        <v>0.52532999999999996</v>
      </c>
      <c r="DE142">
        <v>7.6699999999999997E-3</v>
      </c>
      <c r="DF142">
        <v>5.3520000000000003</v>
      </c>
      <c r="DG142">
        <v>4.0669999999999998E-2</v>
      </c>
      <c r="DH142">
        <v>0</v>
      </c>
      <c r="DI142">
        <v>0</v>
      </c>
      <c r="DJ142">
        <v>5.9971699999999997</v>
      </c>
      <c r="DK142">
        <v>0</v>
      </c>
      <c r="DL142">
        <v>0</v>
      </c>
      <c r="DM142">
        <v>0.99717</v>
      </c>
      <c r="DN142">
        <v>0.22</v>
      </c>
      <c r="DO142">
        <v>0</v>
      </c>
      <c r="DP142">
        <v>0</v>
      </c>
      <c r="DQ142">
        <v>0</v>
      </c>
      <c r="DR142">
        <v>5.0000000000000001E-3</v>
      </c>
      <c r="DS142">
        <v>5.5E-2</v>
      </c>
      <c r="DT142">
        <v>0.01</v>
      </c>
      <c r="DU142">
        <v>0</v>
      </c>
      <c r="DV142">
        <v>0</v>
      </c>
      <c r="DW142">
        <v>0</v>
      </c>
      <c r="DX142">
        <v>0</v>
      </c>
      <c r="DY142">
        <v>5.3999999999999999E-2</v>
      </c>
      <c r="DZ142">
        <v>1.3361700000000001</v>
      </c>
      <c r="EA142">
        <v>1.6670000000000001E-2</v>
      </c>
      <c r="EB142">
        <v>1.133E-2</v>
      </c>
      <c r="EC142">
        <v>12.206</v>
      </c>
      <c r="ED142">
        <v>1.2909999999999999</v>
      </c>
      <c r="EE142">
        <v>217.46666999999999</v>
      </c>
      <c r="EF142">
        <v>0.31950000000000001</v>
      </c>
      <c r="EG142">
        <v>0.62292999999999998</v>
      </c>
      <c r="EH142">
        <v>0.24016999999999999</v>
      </c>
      <c r="EI142">
        <v>79</v>
      </c>
      <c r="EJ142">
        <v>0</v>
      </c>
      <c r="EK142">
        <v>0</v>
      </c>
      <c r="EL142">
        <v>0</v>
      </c>
      <c r="EM142" t="s">
        <v>241</v>
      </c>
      <c r="EN142" t="s">
        <v>242</v>
      </c>
      <c r="EO142" t="s">
        <v>241</v>
      </c>
      <c r="EP142" t="s">
        <v>242</v>
      </c>
      <c r="EQ142" t="s">
        <v>242</v>
      </c>
      <c r="ER142" t="s">
        <v>242</v>
      </c>
      <c r="ES142" t="s">
        <v>241</v>
      </c>
      <c r="ET142" t="s">
        <v>242</v>
      </c>
      <c r="EU142" t="s">
        <v>242</v>
      </c>
      <c r="EV142" t="s">
        <v>242</v>
      </c>
      <c r="EW142" t="s">
        <v>242</v>
      </c>
      <c r="EX142" t="s">
        <v>242</v>
      </c>
      <c r="EY142" t="s">
        <v>242</v>
      </c>
      <c r="EZ142" t="s">
        <v>242</v>
      </c>
      <c r="FA142" t="s">
        <v>242</v>
      </c>
      <c r="FB142" t="s">
        <v>242</v>
      </c>
      <c r="FC142" t="s">
        <v>242</v>
      </c>
      <c r="FD142" t="s">
        <v>242</v>
      </c>
      <c r="FE142" t="s">
        <v>242</v>
      </c>
      <c r="FF142" t="s">
        <v>242</v>
      </c>
      <c r="FG142" t="s">
        <v>241</v>
      </c>
      <c r="FH142" t="s">
        <v>242</v>
      </c>
      <c r="FI142" t="s">
        <v>242</v>
      </c>
      <c r="FJ142" t="s">
        <v>242</v>
      </c>
      <c r="FK142" t="s">
        <v>242</v>
      </c>
      <c r="FL142" t="s">
        <v>242</v>
      </c>
      <c r="FM142" t="s">
        <v>242</v>
      </c>
      <c r="FN142" t="s">
        <v>242</v>
      </c>
      <c r="FO142" t="s">
        <v>242</v>
      </c>
      <c r="FP142" t="s">
        <v>242</v>
      </c>
      <c r="FQ142" t="s">
        <v>242</v>
      </c>
      <c r="FR142" t="s">
        <v>242</v>
      </c>
      <c r="FS142" t="s">
        <v>242</v>
      </c>
      <c r="FT142" t="s">
        <v>242</v>
      </c>
      <c r="FU142" t="s">
        <v>242</v>
      </c>
      <c r="FV142" t="s">
        <v>242</v>
      </c>
      <c r="FW142" t="s">
        <v>242</v>
      </c>
      <c r="FX142" t="s">
        <v>242</v>
      </c>
      <c r="FY142" t="s">
        <v>242</v>
      </c>
      <c r="FZ142" t="s">
        <v>242</v>
      </c>
      <c r="GA142" t="s">
        <v>242</v>
      </c>
      <c r="GB142" t="s">
        <v>242</v>
      </c>
      <c r="GC142" t="s">
        <v>242</v>
      </c>
      <c r="GD142" t="s">
        <v>242</v>
      </c>
      <c r="GE142" t="s">
        <v>242</v>
      </c>
      <c r="GF142" t="s">
        <v>242</v>
      </c>
      <c r="GG142" t="s">
        <v>234</v>
      </c>
      <c r="GH142" t="s">
        <v>243</v>
      </c>
      <c r="GI142" t="s">
        <v>242</v>
      </c>
      <c r="GJ142" t="s">
        <v>242</v>
      </c>
      <c r="GK142" t="s">
        <v>242</v>
      </c>
      <c r="GL142">
        <v>0</v>
      </c>
      <c r="GM142">
        <v>0</v>
      </c>
      <c r="GN142">
        <v>0</v>
      </c>
      <c r="GR142" t="s">
        <v>242</v>
      </c>
      <c r="GS142" t="s">
        <v>242</v>
      </c>
      <c r="GT142" t="s">
        <v>242</v>
      </c>
      <c r="GU142" t="s">
        <v>242</v>
      </c>
      <c r="GV142" t="s">
        <v>242</v>
      </c>
      <c r="GW142" t="s">
        <v>242</v>
      </c>
      <c r="GX142" t="s">
        <v>242</v>
      </c>
      <c r="GY142" t="s">
        <v>242</v>
      </c>
      <c r="GZ142" t="s">
        <v>242</v>
      </c>
      <c r="HA142" t="s">
        <v>242</v>
      </c>
      <c r="HB142" t="s">
        <v>242</v>
      </c>
      <c r="HC142" t="s">
        <v>242</v>
      </c>
      <c r="HD142" t="s">
        <v>242</v>
      </c>
      <c r="HE142" t="s">
        <v>242</v>
      </c>
      <c r="HF142" t="s">
        <v>242</v>
      </c>
    </row>
    <row r="143" spans="1:214">
      <c r="A143">
        <v>4</v>
      </c>
      <c r="B143" t="s">
        <v>245</v>
      </c>
      <c r="D143" t="s">
        <v>241</v>
      </c>
      <c r="E143" t="s">
        <v>231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 t="s">
        <v>242</v>
      </c>
      <c r="EN143" t="s">
        <v>242</v>
      </c>
      <c r="EO143" t="s">
        <v>242</v>
      </c>
      <c r="EP143" t="s">
        <v>242</v>
      </c>
      <c r="EQ143" t="s">
        <v>242</v>
      </c>
      <c r="ER143" t="s">
        <v>242</v>
      </c>
      <c r="ES143" t="s">
        <v>242</v>
      </c>
      <c r="ET143" t="s">
        <v>242</v>
      </c>
      <c r="EU143" t="s">
        <v>242</v>
      </c>
      <c r="EV143" t="s">
        <v>242</v>
      </c>
      <c r="EW143" t="s">
        <v>242</v>
      </c>
      <c r="EX143" t="s">
        <v>242</v>
      </c>
      <c r="EY143" t="s">
        <v>242</v>
      </c>
      <c r="EZ143" t="s">
        <v>242</v>
      </c>
      <c r="FA143" t="s">
        <v>241</v>
      </c>
      <c r="FB143" t="s">
        <v>242</v>
      </c>
      <c r="FC143" t="s">
        <v>242</v>
      </c>
      <c r="FD143" t="s">
        <v>242</v>
      </c>
      <c r="FE143" t="s">
        <v>242</v>
      </c>
      <c r="FF143" t="s">
        <v>242</v>
      </c>
      <c r="FG143" t="s">
        <v>242</v>
      </c>
      <c r="FH143" t="s">
        <v>242</v>
      </c>
      <c r="FI143" t="s">
        <v>242</v>
      </c>
      <c r="FJ143" t="s">
        <v>242</v>
      </c>
      <c r="FK143" t="s">
        <v>242</v>
      </c>
      <c r="FL143" t="s">
        <v>242</v>
      </c>
      <c r="FM143" t="s">
        <v>242</v>
      </c>
      <c r="FN143" t="s">
        <v>242</v>
      </c>
      <c r="FO143" t="s">
        <v>242</v>
      </c>
      <c r="FP143" t="s">
        <v>242</v>
      </c>
      <c r="FQ143" t="s">
        <v>242</v>
      </c>
      <c r="FR143" t="s">
        <v>242</v>
      </c>
      <c r="FS143" t="s">
        <v>242</v>
      </c>
      <c r="FT143" t="s">
        <v>242</v>
      </c>
      <c r="FU143" t="s">
        <v>242</v>
      </c>
      <c r="FV143" t="s">
        <v>242</v>
      </c>
      <c r="FW143" t="s">
        <v>242</v>
      </c>
      <c r="FX143" t="s">
        <v>242</v>
      </c>
      <c r="FY143" t="s">
        <v>242</v>
      </c>
      <c r="FZ143" t="s">
        <v>242</v>
      </c>
      <c r="GA143" t="s">
        <v>241</v>
      </c>
      <c r="GB143" t="s">
        <v>242</v>
      </c>
      <c r="GC143" t="s">
        <v>242</v>
      </c>
      <c r="GD143" t="s">
        <v>242</v>
      </c>
      <c r="GE143" t="s">
        <v>242</v>
      </c>
      <c r="GF143" t="s">
        <v>242</v>
      </c>
      <c r="GG143" t="s">
        <v>240</v>
      </c>
      <c r="GH143" t="s">
        <v>244</v>
      </c>
      <c r="GI143" t="s">
        <v>242</v>
      </c>
      <c r="GJ143" t="s">
        <v>242</v>
      </c>
      <c r="GK143" t="s">
        <v>242</v>
      </c>
      <c r="GL143">
        <v>0</v>
      </c>
      <c r="GM143">
        <v>0</v>
      </c>
      <c r="GN143">
        <v>0</v>
      </c>
      <c r="GR143" t="s">
        <v>242</v>
      </c>
      <c r="GS143" t="s">
        <v>242</v>
      </c>
      <c r="GT143" t="s">
        <v>242</v>
      </c>
      <c r="GU143" t="s">
        <v>242</v>
      </c>
      <c r="GV143" t="s">
        <v>242</v>
      </c>
      <c r="GW143" t="s">
        <v>242</v>
      </c>
      <c r="GX143" t="s">
        <v>242</v>
      </c>
      <c r="GY143" t="s">
        <v>242</v>
      </c>
      <c r="GZ143" t="s">
        <v>242</v>
      </c>
      <c r="HA143" t="s">
        <v>242</v>
      </c>
      <c r="HB143" t="s">
        <v>242</v>
      </c>
      <c r="HC143" t="s">
        <v>242</v>
      </c>
      <c r="HD143" t="s">
        <v>242</v>
      </c>
      <c r="HE143" t="s">
        <v>242</v>
      </c>
      <c r="HF143" t="s">
        <v>242</v>
      </c>
    </row>
    <row r="144" spans="1:214">
      <c r="A144">
        <v>4</v>
      </c>
      <c r="B144" t="s">
        <v>436</v>
      </c>
      <c r="D144" t="s">
        <v>241</v>
      </c>
      <c r="E144" t="s">
        <v>231</v>
      </c>
      <c r="F144">
        <v>464.08384999999998</v>
      </c>
      <c r="G144">
        <v>1941.7268300000001</v>
      </c>
      <c r="H144">
        <v>210.15232</v>
      </c>
      <c r="I144">
        <v>14.820399999999999</v>
      </c>
      <c r="J144">
        <v>11.159549999999999</v>
      </c>
      <c r="K144">
        <v>73.722139999999996</v>
      </c>
      <c r="L144">
        <v>6.6173999999999999</v>
      </c>
      <c r="M144">
        <v>1.4629399999999999</v>
      </c>
      <c r="N144">
        <v>0.52725999999999995</v>
      </c>
      <c r="O144">
        <v>0</v>
      </c>
      <c r="P144">
        <v>89.760800000000003</v>
      </c>
      <c r="Q144">
        <v>58.9</v>
      </c>
      <c r="R144">
        <v>0.20782</v>
      </c>
      <c r="S144">
        <v>0.25</v>
      </c>
      <c r="T144">
        <v>4.9539999999999997</v>
      </c>
      <c r="U144">
        <v>3.4209999999999998</v>
      </c>
      <c r="V144">
        <v>258.10000000000002</v>
      </c>
      <c r="W144">
        <v>0.11792999999999999</v>
      </c>
      <c r="X144">
        <v>9.4329999999999997E-2</v>
      </c>
      <c r="Y144">
        <v>0.70881000000000005</v>
      </c>
      <c r="Z144">
        <v>1.3281099999999999</v>
      </c>
      <c r="AA144">
        <v>0.58121999999999996</v>
      </c>
      <c r="AB144">
        <v>0.26529000000000003</v>
      </c>
      <c r="AC144">
        <v>3.6145</v>
      </c>
      <c r="AD144">
        <v>163.30000000000001</v>
      </c>
      <c r="AE144">
        <v>0</v>
      </c>
      <c r="AF144">
        <v>93.947000000000003</v>
      </c>
      <c r="AG144">
        <v>37.035850000000003</v>
      </c>
      <c r="AH144">
        <v>478.64645000000002</v>
      </c>
      <c r="AI144">
        <v>114.5455</v>
      </c>
      <c r="AJ144">
        <v>54.256500000000003</v>
      </c>
      <c r="AK144">
        <v>75.584999999999994</v>
      </c>
      <c r="AL144">
        <v>126.14135</v>
      </c>
      <c r="AM144">
        <v>102.187</v>
      </c>
      <c r="AN144">
        <v>1.3949400000000001</v>
      </c>
      <c r="AO144">
        <v>0.56657999999999997</v>
      </c>
      <c r="AP144">
        <v>9.6689999999999998E-2</v>
      </c>
      <c r="AQ144">
        <v>0.27643000000000001</v>
      </c>
      <c r="AR144">
        <v>38.222499999999997</v>
      </c>
      <c r="AS144">
        <v>11.302250000000001</v>
      </c>
      <c r="AT144">
        <v>0</v>
      </c>
      <c r="AU144">
        <v>0</v>
      </c>
      <c r="AV144">
        <v>0</v>
      </c>
      <c r="AW144">
        <v>0</v>
      </c>
      <c r="AX144">
        <v>4.4153500000000001</v>
      </c>
      <c r="AY144">
        <v>4.2112100000000003</v>
      </c>
      <c r="AZ144">
        <v>0</v>
      </c>
      <c r="BA144">
        <v>8.6265599999999996</v>
      </c>
      <c r="BB144">
        <v>1.13687</v>
      </c>
      <c r="BC144">
        <v>0</v>
      </c>
      <c r="BD144">
        <v>0</v>
      </c>
      <c r="BE144">
        <v>1.13687</v>
      </c>
      <c r="BF144">
        <v>0.33900000000000002</v>
      </c>
      <c r="BG144">
        <v>0</v>
      </c>
      <c r="BH144">
        <v>0</v>
      </c>
      <c r="BI144">
        <v>0.59370000000000001</v>
      </c>
      <c r="BJ144">
        <v>0.59370000000000001</v>
      </c>
      <c r="BK144">
        <v>1.0549500000000001</v>
      </c>
      <c r="BL144">
        <v>1.02511</v>
      </c>
      <c r="BM144">
        <v>2.2793800000000002</v>
      </c>
      <c r="BN144">
        <v>2.08663</v>
      </c>
      <c r="BO144">
        <v>0.19838</v>
      </c>
      <c r="BP144">
        <v>2.1167699999999998</v>
      </c>
      <c r="BQ144">
        <v>4.5246399999999998</v>
      </c>
      <c r="BR144">
        <v>0.10317999999999999</v>
      </c>
      <c r="BS144">
        <v>0.17419999999999999</v>
      </c>
      <c r="BT144">
        <v>0.14798</v>
      </c>
      <c r="BU144">
        <v>2.9850000000000002E-2</v>
      </c>
      <c r="BV144">
        <v>5.1330000000000001E-2</v>
      </c>
      <c r="BW144">
        <v>0.10259</v>
      </c>
      <c r="BX144">
        <v>8.2409999999999997E-2</v>
      </c>
      <c r="BY144">
        <v>0.11751</v>
      </c>
      <c r="BZ144">
        <v>3.024E-2</v>
      </c>
      <c r="CA144">
        <v>0.14588999999999999</v>
      </c>
      <c r="CB144">
        <v>0.28154000000000001</v>
      </c>
      <c r="CC144">
        <v>7.1749999999999994E-2</v>
      </c>
      <c r="CD144">
        <v>1.3343400000000001</v>
      </c>
      <c r="CE144">
        <v>0.14391000000000001</v>
      </c>
      <c r="CF144">
        <v>0.29049000000000003</v>
      </c>
      <c r="CG144">
        <v>0.70838999999999996</v>
      </c>
      <c r="CH144">
        <v>9.0410000000000004E-2</v>
      </c>
      <c r="CI144">
        <v>0.54654999999999998</v>
      </c>
      <c r="CJ144">
        <v>0.18282000000000001</v>
      </c>
      <c r="CK144">
        <v>1.9425600000000001</v>
      </c>
      <c r="CL144">
        <v>46.602499999999999</v>
      </c>
      <c r="CM144">
        <v>16.20205</v>
      </c>
      <c r="CN144">
        <v>0</v>
      </c>
      <c r="CO144">
        <v>0</v>
      </c>
      <c r="CP144">
        <v>0.13800000000000001</v>
      </c>
      <c r="CQ144">
        <v>0.11700000000000001</v>
      </c>
      <c r="CR144">
        <v>0.38307000000000002</v>
      </c>
      <c r="CS144">
        <v>0.41061999999999999</v>
      </c>
      <c r="CT144">
        <v>0</v>
      </c>
      <c r="CU144">
        <v>1.39872</v>
      </c>
      <c r="CV144">
        <v>0</v>
      </c>
      <c r="CW144">
        <v>0.67540999999999995</v>
      </c>
      <c r="CX144">
        <v>0.115</v>
      </c>
      <c r="CY144">
        <v>0</v>
      </c>
      <c r="CZ144">
        <v>0</v>
      </c>
      <c r="DA144">
        <v>3.2369500000000002</v>
      </c>
      <c r="DB144">
        <v>0</v>
      </c>
      <c r="DC144">
        <v>0</v>
      </c>
      <c r="DD144">
        <v>0.38414999999999999</v>
      </c>
      <c r="DE144">
        <v>0</v>
      </c>
      <c r="DF144">
        <v>1.76532</v>
      </c>
      <c r="DG144">
        <v>0.45900000000000002</v>
      </c>
      <c r="DH144">
        <v>0.45800000000000002</v>
      </c>
      <c r="DI144">
        <v>0</v>
      </c>
      <c r="DJ144">
        <v>3.0663399999999998</v>
      </c>
      <c r="DK144">
        <v>0</v>
      </c>
      <c r="DL144">
        <v>0</v>
      </c>
      <c r="DM144">
        <v>0.43691000000000002</v>
      </c>
      <c r="DN144">
        <v>0.33511999999999997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0.77202999999999999</v>
      </c>
      <c r="EA144">
        <v>0</v>
      </c>
      <c r="EB144">
        <v>0.255</v>
      </c>
      <c r="EC144">
        <v>6.8223200000000004</v>
      </c>
      <c r="ED144">
        <v>0.49423</v>
      </c>
      <c r="EE144">
        <v>0.7</v>
      </c>
      <c r="EF144">
        <v>6.2579399999999996</v>
      </c>
      <c r="EG144">
        <v>6.14351</v>
      </c>
      <c r="EH144">
        <v>2.0925600000000002</v>
      </c>
      <c r="EI144">
        <v>311.01645000000002</v>
      </c>
      <c r="EJ144">
        <v>0</v>
      </c>
      <c r="EK144">
        <v>0</v>
      </c>
      <c r="EL144">
        <v>0</v>
      </c>
      <c r="EM144" t="s">
        <v>241</v>
      </c>
      <c r="EN144" t="s">
        <v>242</v>
      </c>
      <c r="EO144" t="s">
        <v>241</v>
      </c>
      <c r="EP144" t="s">
        <v>242</v>
      </c>
      <c r="EQ144" t="s">
        <v>242</v>
      </c>
      <c r="ER144" t="s">
        <v>242</v>
      </c>
      <c r="ES144" t="s">
        <v>242</v>
      </c>
      <c r="ET144" t="s">
        <v>242</v>
      </c>
      <c r="EU144" t="s">
        <v>242</v>
      </c>
      <c r="EV144" t="s">
        <v>242</v>
      </c>
      <c r="EW144" t="s">
        <v>242</v>
      </c>
      <c r="EX144" t="s">
        <v>242</v>
      </c>
      <c r="EY144" t="s">
        <v>242</v>
      </c>
      <c r="EZ144" t="s">
        <v>242</v>
      </c>
      <c r="FA144" t="s">
        <v>242</v>
      </c>
      <c r="FB144" t="s">
        <v>242</v>
      </c>
      <c r="FC144" t="s">
        <v>242</v>
      </c>
      <c r="FD144" t="s">
        <v>242</v>
      </c>
      <c r="FE144" t="s">
        <v>242</v>
      </c>
      <c r="FF144" t="s">
        <v>241</v>
      </c>
      <c r="FG144" t="s">
        <v>241</v>
      </c>
      <c r="FH144" t="s">
        <v>241</v>
      </c>
      <c r="FI144" t="s">
        <v>241</v>
      </c>
      <c r="FJ144" t="s">
        <v>242</v>
      </c>
      <c r="FK144" t="s">
        <v>242</v>
      </c>
      <c r="FL144" t="s">
        <v>242</v>
      </c>
      <c r="FM144" t="s">
        <v>242</v>
      </c>
      <c r="FN144" t="s">
        <v>242</v>
      </c>
      <c r="FO144" t="s">
        <v>242</v>
      </c>
      <c r="FP144" t="s">
        <v>242</v>
      </c>
      <c r="FQ144" t="s">
        <v>242</v>
      </c>
      <c r="FR144" t="s">
        <v>242</v>
      </c>
      <c r="FS144" t="s">
        <v>242</v>
      </c>
      <c r="FT144" t="s">
        <v>242</v>
      </c>
      <c r="FU144" t="s">
        <v>242</v>
      </c>
      <c r="FV144" t="s">
        <v>242</v>
      </c>
      <c r="FW144" t="s">
        <v>242</v>
      </c>
      <c r="FX144" t="s">
        <v>242</v>
      </c>
      <c r="FY144" t="s">
        <v>242</v>
      </c>
      <c r="FZ144" t="s">
        <v>242</v>
      </c>
      <c r="GA144" t="s">
        <v>242</v>
      </c>
      <c r="GB144" t="s">
        <v>242</v>
      </c>
      <c r="GC144" t="s">
        <v>242</v>
      </c>
      <c r="GD144" t="s">
        <v>242</v>
      </c>
      <c r="GE144" t="s">
        <v>242</v>
      </c>
      <c r="GF144" t="s">
        <v>242</v>
      </c>
      <c r="GG144" t="s">
        <v>246</v>
      </c>
      <c r="GH144" t="s">
        <v>232</v>
      </c>
      <c r="GI144" t="s">
        <v>242</v>
      </c>
      <c r="GJ144" t="s">
        <v>242</v>
      </c>
      <c r="GK144" t="s">
        <v>242</v>
      </c>
      <c r="GL144">
        <v>0</v>
      </c>
      <c r="GM144">
        <v>0</v>
      </c>
      <c r="GN144">
        <v>0</v>
      </c>
      <c r="GR144" t="s">
        <v>242</v>
      </c>
      <c r="GS144" t="s">
        <v>242</v>
      </c>
      <c r="GT144" t="s">
        <v>242</v>
      </c>
      <c r="GU144" t="s">
        <v>242</v>
      </c>
      <c r="GV144" t="s">
        <v>242</v>
      </c>
      <c r="GW144" t="s">
        <v>242</v>
      </c>
      <c r="GX144" t="s">
        <v>242</v>
      </c>
      <c r="GY144" t="s">
        <v>242</v>
      </c>
      <c r="GZ144" t="s">
        <v>242</v>
      </c>
      <c r="HA144" t="s">
        <v>242</v>
      </c>
      <c r="HB144" t="s">
        <v>242</v>
      </c>
      <c r="HC144" t="s">
        <v>242</v>
      </c>
      <c r="HD144" t="s">
        <v>242</v>
      </c>
      <c r="HE144" t="s">
        <v>242</v>
      </c>
      <c r="HF144" t="s">
        <v>242</v>
      </c>
    </row>
    <row r="145" spans="1:214">
      <c r="A145">
        <v>3</v>
      </c>
      <c r="B145" t="s">
        <v>262</v>
      </c>
      <c r="F145">
        <v>128.75</v>
      </c>
      <c r="G145">
        <v>538.69000000000005</v>
      </c>
      <c r="H145">
        <v>0</v>
      </c>
      <c r="I145">
        <v>4.875</v>
      </c>
      <c r="J145">
        <v>3.2749999999999999</v>
      </c>
      <c r="K145">
        <v>19.375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1.6145799999999999</v>
      </c>
      <c r="EH145">
        <v>0</v>
      </c>
      <c r="EI145">
        <v>0</v>
      </c>
      <c r="EJ145">
        <v>0</v>
      </c>
      <c r="EK145">
        <v>0</v>
      </c>
      <c r="EL145">
        <v>0</v>
      </c>
      <c r="ES145" t="s">
        <v>241</v>
      </c>
      <c r="FA145" t="s">
        <v>242</v>
      </c>
      <c r="GA145" t="s">
        <v>242</v>
      </c>
      <c r="GE145" t="s">
        <v>242</v>
      </c>
      <c r="GF145" t="s">
        <v>241</v>
      </c>
      <c r="GG145" t="s">
        <v>233</v>
      </c>
      <c r="GI145" t="s">
        <v>242</v>
      </c>
      <c r="GJ145" t="s">
        <v>242</v>
      </c>
      <c r="GK145" t="s">
        <v>242</v>
      </c>
      <c r="GL145">
        <v>0</v>
      </c>
      <c r="GM145">
        <v>0</v>
      </c>
      <c r="GN145">
        <v>0</v>
      </c>
    </row>
    <row r="146" spans="1:214">
      <c r="A146">
        <v>4</v>
      </c>
      <c r="B146" t="s">
        <v>437</v>
      </c>
      <c r="D146" t="s">
        <v>241</v>
      </c>
      <c r="E146" t="s">
        <v>231</v>
      </c>
      <c r="F146">
        <v>128.75</v>
      </c>
      <c r="G146">
        <v>538.69000000000005</v>
      </c>
      <c r="H146">
        <v>0</v>
      </c>
      <c r="I146">
        <v>4.875</v>
      </c>
      <c r="J146">
        <v>3.2749999999999999</v>
      </c>
      <c r="K146">
        <v>19.375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1.6145799999999999</v>
      </c>
      <c r="EH146">
        <v>0</v>
      </c>
      <c r="EI146">
        <v>0</v>
      </c>
      <c r="EJ146">
        <v>0</v>
      </c>
      <c r="EK146">
        <v>0</v>
      </c>
      <c r="EL146">
        <v>0</v>
      </c>
      <c r="EM146" t="s">
        <v>242</v>
      </c>
      <c r="EN146" t="s">
        <v>242</v>
      </c>
      <c r="EO146" t="s">
        <v>242</v>
      </c>
      <c r="EP146" t="s">
        <v>242</v>
      </c>
      <c r="EQ146" t="s">
        <v>242</v>
      </c>
      <c r="ER146" t="s">
        <v>242</v>
      </c>
      <c r="ES146" t="s">
        <v>241</v>
      </c>
      <c r="ET146" t="s">
        <v>242</v>
      </c>
      <c r="EU146" t="s">
        <v>242</v>
      </c>
      <c r="EV146" t="s">
        <v>242</v>
      </c>
      <c r="EW146" t="s">
        <v>242</v>
      </c>
      <c r="EX146" t="s">
        <v>242</v>
      </c>
      <c r="EY146" t="s">
        <v>242</v>
      </c>
      <c r="EZ146" t="s">
        <v>242</v>
      </c>
      <c r="FA146" t="s">
        <v>242</v>
      </c>
      <c r="FB146" t="s">
        <v>242</v>
      </c>
      <c r="FC146" t="s">
        <v>242</v>
      </c>
      <c r="FD146" t="s">
        <v>242</v>
      </c>
      <c r="FE146" t="s">
        <v>242</v>
      </c>
      <c r="FF146" t="s">
        <v>242</v>
      </c>
      <c r="FG146" t="s">
        <v>242</v>
      </c>
      <c r="FH146" t="s">
        <v>242</v>
      </c>
      <c r="FI146" t="s">
        <v>242</v>
      </c>
      <c r="FJ146" t="s">
        <v>242</v>
      </c>
      <c r="FK146" t="s">
        <v>242</v>
      </c>
      <c r="FL146" t="s">
        <v>242</v>
      </c>
      <c r="FM146" t="s">
        <v>242</v>
      </c>
      <c r="FN146" t="s">
        <v>242</v>
      </c>
      <c r="FO146" t="s">
        <v>242</v>
      </c>
      <c r="FP146" t="s">
        <v>242</v>
      </c>
      <c r="FQ146" t="s">
        <v>242</v>
      </c>
      <c r="FR146" t="s">
        <v>242</v>
      </c>
      <c r="FS146" t="s">
        <v>242</v>
      </c>
      <c r="FT146" t="s">
        <v>242</v>
      </c>
      <c r="FU146" t="s">
        <v>242</v>
      </c>
      <c r="FV146" t="s">
        <v>242</v>
      </c>
      <c r="FW146" t="s">
        <v>242</v>
      </c>
      <c r="FX146" t="s">
        <v>242</v>
      </c>
      <c r="FY146" t="s">
        <v>242</v>
      </c>
      <c r="FZ146" t="s">
        <v>242</v>
      </c>
      <c r="GA146" t="s">
        <v>242</v>
      </c>
      <c r="GB146" t="s">
        <v>242</v>
      </c>
      <c r="GC146" t="s">
        <v>242</v>
      </c>
      <c r="GD146" t="s">
        <v>242</v>
      </c>
      <c r="GE146" t="s">
        <v>242</v>
      </c>
      <c r="GF146" t="s">
        <v>241</v>
      </c>
      <c r="GG146" t="s">
        <v>233</v>
      </c>
      <c r="GI146" t="s">
        <v>242</v>
      </c>
      <c r="GJ146" t="s">
        <v>242</v>
      </c>
      <c r="GK146" t="s">
        <v>242</v>
      </c>
      <c r="GL146">
        <v>0</v>
      </c>
      <c r="GM146">
        <v>0</v>
      </c>
      <c r="GN146">
        <v>0</v>
      </c>
      <c r="GR146" t="s">
        <v>242</v>
      </c>
      <c r="GS146" t="s">
        <v>242</v>
      </c>
      <c r="GT146" t="s">
        <v>242</v>
      </c>
      <c r="GU146" t="s">
        <v>242</v>
      </c>
      <c r="GV146" t="s">
        <v>242</v>
      </c>
      <c r="GW146" t="s">
        <v>242</v>
      </c>
      <c r="GX146" t="s">
        <v>242</v>
      </c>
      <c r="GY146" t="s">
        <v>242</v>
      </c>
      <c r="GZ146" t="s">
        <v>242</v>
      </c>
      <c r="HA146" t="s">
        <v>242</v>
      </c>
      <c r="HB146" t="s">
        <v>242</v>
      </c>
      <c r="HC146" t="s">
        <v>242</v>
      </c>
      <c r="HD146" t="s">
        <v>242</v>
      </c>
      <c r="HE146" t="s">
        <v>242</v>
      </c>
      <c r="HF146" t="s">
        <v>242</v>
      </c>
    </row>
    <row r="147" spans="1:214">
      <c r="A147">
        <v>2</v>
      </c>
      <c r="B147" t="s">
        <v>236</v>
      </c>
    </row>
    <row r="148" spans="1:214">
      <c r="A148">
        <v>3</v>
      </c>
      <c r="B148" t="s">
        <v>263</v>
      </c>
      <c r="F148">
        <v>125.9</v>
      </c>
      <c r="G148">
        <v>526.76559999999995</v>
      </c>
      <c r="H148">
        <v>16.9559</v>
      </c>
      <c r="I148">
        <v>3.6150000000000002</v>
      </c>
      <c r="J148">
        <v>6.8419999999999996</v>
      </c>
      <c r="K148">
        <v>11.853899999999999</v>
      </c>
      <c r="L148">
        <v>0.41799999999999998</v>
      </c>
      <c r="M148">
        <v>0.25979999999999998</v>
      </c>
      <c r="N148">
        <v>0</v>
      </c>
      <c r="O148">
        <v>0</v>
      </c>
      <c r="P148">
        <v>67.8</v>
      </c>
      <c r="Q148">
        <v>65.2</v>
      </c>
      <c r="R148">
        <v>3.5999999999999997E-2</v>
      </c>
      <c r="S148">
        <v>0.22</v>
      </c>
      <c r="T148">
        <v>0.23300000000000001</v>
      </c>
      <c r="U148">
        <v>0.216</v>
      </c>
      <c r="V148">
        <v>9</v>
      </c>
      <c r="W148">
        <v>3.2000000000000001E-2</v>
      </c>
      <c r="X148">
        <v>3.4599999999999999E-2</v>
      </c>
      <c r="Y148">
        <v>0.11700000000000001</v>
      </c>
      <c r="Z148">
        <v>0.5232</v>
      </c>
      <c r="AA148">
        <v>0.114</v>
      </c>
      <c r="AB148">
        <v>3.2000000000000001E-2</v>
      </c>
      <c r="AC148">
        <v>0.93</v>
      </c>
      <c r="AD148">
        <v>4.3</v>
      </c>
      <c r="AE148">
        <v>0.08</v>
      </c>
      <c r="AF148">
        <v>0.188</v>
      </c>
      <c r="AG148">
        <v>7.9</v>
      </c>
      <c r="AH148">
        <v>65.72</v>
      </c>
      <c r="AI148">
        <v>31.31</v>
      </c>
      <c r="AJ148">
        <v>7.1</v>
      </c>
      <c r="AK148">
        <v>68.3</v>
      </c>
      <c r="AL148">
        <v>9</v>
      </c>
      <c r="AM148">
        <v>17.04</v>
      </c>
      <c r="AN148">
        <v>1.4137999999999999</v>
      </c>
      <c r="AO148">
        <v>0.2092</v>
      </c>
      <c r="AP148">
        <v>2.53E-2</v>
      </c>
      <c r="AQ148">
        <v>0.1191</v>
      </c>
      <c r="AR148">
        <v>7</v>
      </c>
      <c r="AS148">
        <v>1.92</v>
      </c>
      <c r="AT148">
        <v>0</v>
      </c>
      <c r="AU148">
        <v>0</v>
      </c>
      <c r="AV148">
        <v>0</v>
      </c>
      <c r="AW148">
        <v>0</v>
      </c>
      <c r="AX148">
        <v>5.1999999999999998E-2</v>
      </c>
      <c r="AY148">
        <v>5.1999999999999998E-2</v>
      </c>
      <c r="AZ148">
        <v>0</v>
      </c>
      <c r="BA148">
        <v>0.10299999999999999</v>
      </c>
      <c r="BB148">
        <v>1.0528999999999999</v>
      </c>
      <c r="BC148">
        <v>0</v>
      </c>
      <c r="BD148">
        <v>0.64</v>
      </c>
      <c r="BE148">
        <v>1.6929000000000001</v>
      </c>
      <c r="BF148">
        <v>0.04</v>
      </c>
      <c r="BG148">
        <v>4.3400000000000001E-2</v>
      </c>
      <c r="BH148">
        <v>0</v>
      </c>
      <c r="BI148">
        <v>7.5060000000000002</v>
      </c>
      <c r="BJ148">
        <v>7.5060000000000002</v>
      </c>
      <c r="BK148">
        <v>0.158</v>
      </c>
      <c r="BL148">
        <v>0.215</v>
      </c>
      <c r="BM148">
        <v>2.9000000000000001E-2</v>
      </c>
      <c r="BN148">
        <v>6.7000000000000004E-2</v>
      </c>
      <c r="BO148">
        <v>0.01</v>
      </c>
      <c r="BP148">
        <v>0.153</v>
      </c>
      <c r="BQ148">
        <v>0.32500000000000001</v>
      </c>
      <c r="BR148">
        <v>0.1118</v>
      </c>
      <c r="BS148">
        <v>0.19700000000000001</v>
      </c>
      <c r="BT148">
        <v>0.13900000000000001</v>
      </c>
      <c r="BU148">
        <v>4.8000000000000001E-2</v>
      </c>
      <c r="BV148">
        <v>3.5799999999999998E-2</v>
      </c>
      <c r="BW148">
        <v>0.123</v>
      </c>
      <c r="BX148">
        <v>7.6799999999999993E-2</v>
      </c>
      <c r="BY148">
        <v>0.1048</v>
      </c>
      <c r="BZ148">
        <v>2.4E-2</v>
      </c>
      <c r="CA148">
        <v>0.14000000000000001</v>
      </c>
      <c r="CB148">
        <v>0.14299999999999999</v>
      </c>
      <c r="CC148">
        <v>6.8000000000000005E-2</v>
      </c>
      <c r="CD148">
        <v>1.21</v>
      </c>
      <c r="CE148">
        <v>0.16800000000000001</v>
      </c>
      <c r="CF148">
        <v>0.19</v>
      </c>
      <c r="CG148">
        <v>0.66300000000000003</v>
      </c>
      <c r="CH148">
        <v>0.2198</v>
      </c>
      <c r="CI148">
        <v>0.308</v>
      </c>
      <c r="CJ148">
        <v>0.14199999999999999</v>
      </c>
      <c r="CK148">
        <v>1.6908000000000001</v>
      </c>
      <c r="CL148">
        <v>13.14</v>
      </c>
      <c r="CM148">
        <v>4.3600000000000003</v>
      </c>
      <c r="CN148">
        <v>0.20599999999999999</v>
      </c>
      <c r="CO148">
        <v>0.13</v>
      </c>
      <c r="CP148">
        <v>7.1999999999999995E-2</v>
      </c>
      <c r="CQ148">
        <v>0.14799999999999999</v>
      </c>
      <c r="CR148">
        <v>0.18859999999999999</v>
      </c>
      <c r="CS148">
        <v>0.62919999999999998</v>
      </c>
      <c r="CT148">
        <v>7.0400000000000004E-2</v>
      </c>
      <c r="CU148">
        <v>1.7210000000000001</v>
      </c>
      <c r="CV148">
        <v>5.62E-2</v>
      </c>
      <c r="CW148">
        <v>0.64319999999999999</v>
      </c>
      <c r="CX148">
        <v>2.9000000000000001E-2</v>
      </c>
      <c r="CY148">
        <v>0</v>
      </c>
      <c r="CZ148">
        <v>0</v>
      </c>
      <c r="DA148">
        <v>3.8915999999999999</v>
      </c>
      <c r="DB148">
        <v>8.7800000000000003E-2</v>
      </c>
      <c r="DC148">
        <v>0.04</v>
      </c>
      <c r="DD148">
        <v>0.18340000000000001</v>
      </c>
      <c r="DE148">
        <v>5.6000000000000001E-2</v>
      </c>
      <c r="DF148">
        <v>1.6726000000000001</v>
      </c>
      <c r="DG148">
        <v>1.26E-2</v>
      </c>
      <c r="DH148">
        <v>0</v>
      </c>
      <c r="DI148">
        <v>0</v>
      </c>
      <c r="DJ148">
        <v>2.0524</v>
      </c>
      <c r="DK148">
        <v>0</v>
      </c>
      <c r="DL148">
        <v>0</v>
      </c>
      <c r="DM148">
        <v>0.2036</v>
      </c>
      <c r="DN148">
        <v>8.4000000000000005E-2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5.9999999999999995E-4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0.29020000000000001</v>
      </c>
      <c r="EA148">
        <v>0.33600000000000002</v>
      </c>
      <c r="EB148">
        <v>0.22</v>
      </c>
      <c r="EC148">
        <v>5.6761999999999997</v>
      </c>
      <c r="ED148">
        <v>0.38579999999999998</v>
      </c>
      <c r="EE148">
        <v>19.2</v>
      </c>
      <c r="EF148">
        <v>0.33019999999999999</v>
      </c>
      <c r="EG148">
        <v>0.98782999999999999</v>
      </c>
      <c r="EH148">
        <v>1.02</v>
      </c>
      <c r="EI148">
        <v>5.1100000000000003</v>
      </c>
      <c r="EJ148">
        <v>0</v>
      </c>
      <c r="EK148">
        <v>0</v>
      </c>
      <c r="EL148">
        <v>0</v>
      </c>
      <c r="EM148" t="s">
        <v>241</v>
      </c>
      <c r="ES148" t="s">
        <v>241</v>
      </c>
      <c r="EU148" t="s">
        <v>241</v>
      </c>
      <c r="FA148" t="s">
        <v>242</v>
      </c>
      <c r="GA148" t="s">
        <v>241</v>
      </c>
      <c r="GE148" t="s">
        <v>242</v>
      </c>
      <c r="GF148" t="s">
        <v>242</v>
      </c>
      <c r="GG148" t="s">
        <v>237</v>
      </c>
      <c r="GH148" t="s">
        <v>244</v>
      </c>
      <c r="GI148" t="s">
        <v>242</v>
      </c>
      <c r="GJ148" t="s">
        <v>242</v>
      </c>
      <c r="GK148" t="s">
        <v>242</v>
      </c>
      <c r="GL148">
        <v>0</v>
      </c>
      <c r="GM148">
        <v>0</v>
      </c>
      <c r="GN148">
        <v>0</v>
      </c>
    </row>
    <row r="149" spans="1:214">
      <c r="A149">
        <v>4</v>
      </c>
      <c r="B149" t="s">
        <v>427</v>
      </c>
      <c r="D149" t="s">
        <v>241</v>
      </c>
      <c r="E149" t="s">
        <v>231</v>
      </c>
      <c r="F149">
        <v>125.9</v>
      </c>
      <c r="G149">
        <v>526.76559999999995</v>
      </c>
      <c r="H149">
        <v>16.9559</v>
      </c>
      <c r="I149">
        <v>3.6150000000000002</v>
      </c>
      <c r="J149">
        <v>6.8419999999999996</v>
      </c>
      <c r="K149">
        <v>11.853899999999999</v>
      </c>
      <c r="L149">
        <v>0.41799999999999998</v>
      </c>
      <c r="M149">
        <v>0.25979999999999998</v>
      </c>
      <c r="N149">
        <v>0</v>
      </c>
      <c r="O149">
        <v>0</v>
      </c>
      <c r="P149">
        <v>67.8</v>
      </c>
      <c r="Q149">
        <v>65.2</v>
      </c>
      <c r="R149">
        <v>3.5999999999999997E-2</v>
      </c>
      <c r="S149">
        <v>0.22</v>
      </c>
      <c r="T149">
        <v>0.23300000000000001</v>
      </c>
      <c r="U149">
        <v>0.216</v>
      </c>
      <c r="V149">
        <v>9</v>
      </c>
      <c r="W149">
        <v>3.2000000000000001E-2</v>
      </c>
      <c r="X149">
        <v>3.4599999999999999E-2</v>
      </c>
      <c r="Y149">
        <v>0.11700000000000001</v>
      </c>
      <c r="Z149">
        <v>0.5232</v>
      </c>
      <c r="AA149">
        <v>0.114</v>
      </c>
      <c r="AB149">
        <v>3.2000000000000001E-2</v>
      </c>
      <c r="AC149">
        <v>0.93</v>
      </c>
      <c r="AD149">
        <v>4.3</v>
      </c>
      <c r="AE149">
        <v>0.08</v>
      </c>
      <c r="AF149">
        <v>0.188</v>
      </c>
      <c r="AG149">
        <v>7.9</v>
      </c>
      <c r="AH149">
        <v>65.72</v>
      </c>
      <c r="AI149">
        <v>31.31</v>
      </c>
      <c r="AJ149">
        <v>7.1</v>
      </c>
      <c r="AK149">
        <v>68.3</v>
      </c>
      <c r="AL149">
        <v>9</v>
      </c>
      <c r="AM149">
        <v>17.04</v>
      </c>
      <c r="AN149">
        <v>1.4137999999999999</v>
      </c>
      <c r="AO149">
        <v>0.2092</v>
      </c>
      <c r="AP149">
        <v>2.53E-2</v>
      </c>
      <c r="AQ149">
        <v>0.1191</v>
      </c>
      <c r="AR149">
        <v>7</v>
      </c>
      <c r="AS149">
        <v>1.92</v>
      </c>
      <c r="AT149">
        <v>0</v>
      </c>
      <c r="AU149">
        <v>0</v>
      </c>
      <c r="AV149">
        <v>0</v>
      </c>
      <c r="AW149">
        <v>0</v>
      </c>
      <c r="AX149">
        <v>5.1999999999999998E-2</v>
      </c>
      <c r="AY149">
        <v>5.1999999999999998E-2</v>
      </c>
      <c r="AZ149">
        <v>0</v>
      </c>
      <c r="BA149">
        <v>0.10299999999999999</v>
      </c>
      <c r="BB149">
        <v>1.0528999999999999</v>
      </c>
      <c r="BC149">
        <v>0</v>
      </c>
      <c r="BD149">
        <v>0.64</v>
      </c>
      <c r="BE149">
        <v>1.6929000000000001</v>
      </c>
      <c r="BF149">
        <v>0.04</v>
      </c>
      <c r="BG149">
        <v>4.3400000000000001E-2</v>
      </c>
      <c r="BH149">
        <v>0</v>
      </c>
      <c r="BI149">
        <v>7.5060000000000002</v>
      </c>
      <c r="BJ149">
        <v>7.5060000000000002</v>
      </c>
      <c r="BK149">
        <v>0.158</v>
      </c>
      <c r="BL149">
        <v>0.215</v>
      </c>
      <c r="BM149">
        <v>2.9000000000000001E-2</v>
      </c>
      <c r="BN149">
        <v>6.7000000000000004E-2</v>
      </c>
      <c r="BO149">
        <v>0.01</v>
      </c>
      <c r="BP149">
        <v>0.153</v>
      </c>
      <c r="BQ149">
        <v>0.32500000000000001</v>
      </c>
      <c r="BR149">
        <v>0.1118</v>
      </c>
      <c r="BS149">
        <v>0.19700000000000001</v>
      </c>
      <c r="BT149">
        <v>0.13900000000000001</v>
      </c>
      <c r="BU149">
        <v>4.8000000000000001E-2</v>
      </c>
      <c r="BV149">
        <v>3.5799999999999998E-2</v>
      </c>
      <c r="BW149">
        <v>0.123</v>
      </c>
      <c r="BX149">
        <v>7.6799999999999993E-2</v>
      </c>
      <c r="BY149">
        <v>0.1048</v>
      </c>
      <c r="BZ149">
        <v>2.4E-2</v>
      </c>
      <c r="CA149">
        <v>0.14000000000000001</v>
      </c>
      <c r="CB149">
        <v>0.14299999999999999</v>
      </c>
      <c r="CC149">
        <v>6.8000000000000005E-2</v>
      </c>
      <c r="CD149">
        <v>1.21</v>
      </c>
      <c r="CE149">
        <v>0.16800000000000001</v>
      </c>
      <c r="CF149">
        <v>0.19</v>
      </c>
      <c r="CG149">
        <v>0.66300000000000003</v>
      </c>
      <c r="CH149">
        <v>0.2198</v>
      </c>
      <c r="CI149">
        <v>0.308</v>
      </c>
      <c r="CJ149">
        <v>0.14199999999999999</v>
      </c>
      <c r="CK149">
        <v>1.6908000000000001</v>
      </c>
      <c r="CL149">
        <v>13.14</v>
      </c>
      <c r="CM149">
        <v>4.3600000000000003</v>
      </c>
      <c r="CN149">
        <v>0.20599999999999999</v>
      </c>
      <c r="CO149">
        <v>0.13</v>
      </c>
      <c r="CP149">
        <v>7.1999999999999995E-2</v>
      </c>
      <c r="CQ149">
        <v>0.14799999999999999</v>
      </c>
      <c r="CR149">
        <v>0.18859999999999999</v>
      </c>
      <c r="CS149">
        <v>0.62919999999999998</v>
      </c>
      <c r="CT149">
        <v>7.0400000000000004E-2</v>
      </c>
      <c r="CU149">
        <v>1.7210000000000001</v>
      </c>
      <c r="CV149">
        <v>5.62E-2</v>
      </c>
      <c r="CW149">
        <v>0.64319999999999999</v>
      </c>
      <c r="CX149">
        <v>2.9000000000000001E-2</v>
      </c>
      <c r="CY149">
        <v>0</v>
      </c>
      <c r="CZ149">
        <v>0</v>
      </c>
      <c r="DA149">
        <v>3.8915999999999999</v>
      </c>
      <c r="DB149">
        <v>8.7800000000000003E-2</v>
      </c>
      <c r="DC149">
        <v>0.04</v>
      </c>
      <c r="DD149">
        <v>0.18340000000000001</v>
      </c>
      <c r="DE149">
        <v>5.6000000000000001E-2</v>
      </c>
      <c r="DF149">
        <v>1.6726000000000001</v>
      </c>
      <c r="DG149">
        <v>1.26E-2</v>
      </c>
      <c r="DH149">
        <v>0</v>
      </c>
      <c r="DI149">
        <v>0</v>
      </c>
      <c r="DJ149">
        <v>2.0524</v>
      </c>
      <c r="DK149">
        <v>0</v>
      </c>
      <c r="DL149">
        <v>0</v>
      </c>
      <c r="DM149">
        <v>0.2036</v>
      </c>
      <c r="DN149">
        <v>8.4000000000000005E-2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5.9999999999999995E-4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0.29020000000000001</v>
      </c>
      <c r="EA149">
        <v>0.33600000000000002</v>
      </c>
      <c r="EB149">
        <v>0.22</v>
      </c>
      <c r="EC149">
        <v>5.6761999999999997</v>
      </c>
      <c r="ED149">
        <v>0.38579999999999998</v>
      </c>
      <c r="EE149">
        <v>19.2</v>
      </c>
      <c r="EF149">
        <v>0.33019999999999999</v>
      </c>
      <c r="EG149">
        <v>0.98782999999999999</v>
      </c>
      <c r="EH149">
        <v>1.02</v>
      </c>
      <c r="EI149">
        <v>5.1100000000000003</v>
      </c>
      <c r="EJ149">
        <v>0</v>
      </c>
      <c r="EK149">
        <v>0</v>
      </c>
      <c r="EL149">
        <v>0</v>
      </c>
      <c r="EM149" t="s">
        <v>241</v>
      </c>
      <c r="EN149" t="s">
        <v>242</v>
      </c>
      <c r="EO149" t="s">
        <v>242</v>
      </c>
      <c r="EP149" t="s">
        <v>242</v>
      </c>
      <c r="EQ149" t="s">
        <v>242</v>
      </c>
      <c r="ER149" t="s">
        <v>242</v>
      </c>
      <c r="ES149" t="s">
        <v>241</v>
      </c>
      <c r="ET149" t="s">
        <v>242</v>
      </c>
      <c r="EU149" t="s">
        <v>241</v>
      </c>
      <c r="EV149" t="s">
        <v>242</v>
      </c>
      <c r="EW149" t="s">
        <v>242</v>
      </c>
      <c r="EX149" t="s">
        <v>242</v>
      </c>
      <c r="EY149" t="s">
        <v>242</v>
      </c>
      <c r="EZ149" t="s">
        <v>242</v>
      </c>
      <c r="FA149" t="s">
        <v>242</v>
      </c>
      <c r="FB149" t="s">
        <v>242</v>
      </c>
      <c r="FC149" t="s">
        <v>242</v>
      </c>
      <c r="FD149" t="s">
        <v>242</v>
      </c>
      <c r="FE149" t="s">
        <v>242</v>
      </c>
      <c r="FF149" t="s">
        <v>242</v>
      </c>
      <c r="FG149" t="s">
        <v>242</v>
      </c>
      <c r="FH149" t="s">
        <v>242</v>
      </c>
      <c r="FI149" t="s">
        <v>242</v>
      </c>
      <c r="FJ149" t="s">
        <v>242</v>
      </c>
      <c r="FK149" t="s">
        <v>242</v>
      </c>
      <c r="FL149" t="s">
        <v>242</v>
      </c>
      <c r="FM149" t="s">
        <v>242</v>
      </c>
      <c r="FN149" t="s">
        <v>242</v>
      </c>
      <c r="FO149" t="s">
        <v>242</v>
      </c>
      <c r="FP149" t="s">
        <v>242</v>
      </c>
      <c r="FQ149" t="s">
        <v>242</v>
      </c>
      <c r="FR149" t="s">
        <v>242</v>
      </c>
      <c r="FS149" t="s">
        <v>242</v>
      </c>
      <c r="FT149" t="s">
        <v>242</v>
      </c>
      <c r="FU149" t="s">
        <v>242</v>
      </c>
      <c r="FV149" t="s">
        <v>242</v>
      </c>
      <c r="FW149" t="s">
        <v>242</v>
      </c>
      <c r="FX149" t="s">
        <v>242</v>
      </c>
      <c r="FY149" t="s">
        <v>242</v>
      </c>
      <c r="FZ149" t="s">
        <v>242</v>
      </c>
      <c r="GA149" t="s">
        <v>241</v>
      </c>
      <c r="GB149" t="s">
        <v>242</v>
      </c>
      <c r="GC149" t="s">
        <v>242</v>
      </c>
      <c r="GD149" t="s">
        <v>242</v>
      </c>
      <c r="GE149" t="s">
        <v>242</v>
      </c>
      <c r="GF149" t="s">
        <v>242</v>
      </c>
      <c r="GG149" t="s">
        <v>237</v>
      </c>
      <c r="GH149" t="s">
        <v>244</v>
      </c>
      <c r="GI149" t="s">
        <v>242</v>
      </c>
      <c r="GJ149" t="s">
        <v>242</v>
      </c>
      <c r="GK149" t="s">
        <v>242</v>
      </c>
      <c r="GL149">
        <v>0</v>
      </c>
      <c r="GM149">
        <v>0</v>
      </c>
      <c r="GN149">
        <v>0</v>
      </c>
      <c r="GR149" t="s">
        <v>242</v>
      </c>
      <c r="GS149" t="s">
        <v>242</v>
      </c>
      <c r="GT149" t="s">
        <v>242</v>
      </c>
      <c r="GU149" t="s">
        <v>242</v>
      </c>
      <c r="GV149" t="s">
        <v>242</v>
      </c>
      <c r="GW149" t="s">
        <v>242</v>
      </c>
      <c r="GX149" t="s">
        <v>242</v>
      </c>
      <c r="GY149" t="s">
        <v>242</v>
      </c>
      <c r="GZ149" t="s">
        <v>242</v>
      </c>
      <c r="HA149" t="s">
        <v>242</v>
      </c>
      <c r="HB149" t="s">
        <v>242</v>
      </c>
      <c r="HC149" t="s">
        <v>242</v>
      </c>
      <c r="HD149" t="s">
        <v>242</v>
      </c>
      <c r="HE149" t="s">
        <v>242</v>
      </c>
      <c r="HF149" t="s">
        <v>242</v>
      </c>
    </row>
    <row r="150" spans="1:214">
      <c r="A150">
        <v>3</v>
      </c>
      <c r="B150" t="s">
        <v>236</v>
      </c>
      <c r="F150">
        <v>441.22500000000002</v>
      </c>
      <c r="G150">
        <v>1846.0853999999999</v>
      </c>
      <c r="H150">
        <v>223.62100000000001</v>
      </c>
      <c r="I150">
        <v>12.5365</v>
      </c>
      <c r="J150">
        <v>17.1816</v>
      </c>
      <c r="K150">
        <v>56.8872</v>
      </c>
      <c r="L150">
        <v>4.79305</v>
      </c>
      <c r="M150">
        <v>2.9604499999999998</v>
      </c>
      <c r="N150">
        <v>1.3787</v>
      </c>
      <c r="O150">
        <v>0</v>
      </c>
      <c r="P150">
        <v>150.38</v>
      </c>
      <c r="Q150">
        <v>141</v>
      </c>
      <c r="R150">
        <v>3.2300000000000002E-2</v>
      </c>
      <c r="S150">
        <v>1.494</v>
      </c>
      <c r="T150">
        <v>6.9203000000000001</v>
      </c>
      <c r="U150">
        <v>6.8567999999999998</v>
      </c>
      <c r="V150">
        <v>92.4</v>
      </c>
      <c r="W150">
        <v>0.3301</v>
      </c>
      <c r="X150">
        <v>0.34389999999999998</v>
      </c>
      <c r="Y150">
        <v>2.7568999999999999</v>
      </c>
      <c r="Z150">
        <v>5.6616</v>
      </c>
      <c r="AA150">
        <v>1.8194999999999999</v>
      </c>
      <c r="AB150">
        <v>0.82589999999999997</v>
      </c>
      <c r="AC150">
        <v>15.525</v>
      </c>
      <c r="AD150">
        <v>99.6</v>
      </c>
      <c r="AE150">
        <v>1.1399999999999999</v>
      </c>
      <c r="AF150">
        <v>38.817</v>
      </c>
      <c r="AG150">
        <v>92.69</v>
      </c>
      <c r="AH150">
        <v>992.76</v>
      </c>
      <c r="AI150">
        <v>53.27</v>
      </c>
      <c r="AJ150">
        <v>51.23</v>
      </c>
      <c r="AK150">
        <v>237.495</v>
      </c>
      <c r="AL150">
        <v>188.75</v>
      </c>
      <c r="AM150">
        <v>220.9</v>
      </c>
      <c r="AN150">
        <v>2.4203000000000001</v>
      </c>
      <c r="AO150">
        <v>1.5525500000000001</v>
      </c>
      <c r="AP150">
        <v>0.29139999999999999</v>
      </c>
      <c r="AQ150">
        <v>0.37609999999999999</v>
      </c>
      <c r="AR150">
        <v>90.25</v>
      </c>
      <c r="AS150">
        <v>14.146000000000001</v>
      </c>
      <c r="AT150">
        <v>0</v>
      </c>
      <c r="AU150">
        <v>0</v>
      </c>
      <c r="AV150">
        <v>0</v>
      </c>
      <c r="AW150">
        <v>0</v>
      </c>
      <c r="AX150">
        <v>1.3927</v>
      </c>
      <c r="AY150">
        <v>0.87790000000000001</v>
      </c>
      <c r="AZ150">
        <v>0</v>
      </c>
      <c r="BA150">
        <v>2.2709000000000001</v>
      </c>
      <c r="BB150">
        <v>5.8780999999999999</v>
      </c>
      <c r="BC150">
        <v>0</v>
      </c>
      <c r="BD150">
        <v>0</v>
      </c>
      <c r="BE150">
        <v>5.8780999999999999</v>
      </c>
      <c r="BF150">
        <v>0</v>
      </c>
      <c r="BG150">
        <v>2E-3</v>
      </c>
      <c r="BH150">
        <v>0</v>
      </c>
      <c r="BI150">
        <v>33.077800000000003</v>
      </c>
      <c r="BJ150">
        <v>33.077800000000003</v>
      </c>
      <c r="BK150">
        <v>0.53844999999999998</v>
      </c>
      <c r="BL150">
        <v>1.9052500000000001</v>
      </c>
      <c r="BM150">
        <v>0.97070000000000001</v>
      </c>
      <c r="BN150">
        <v>1.8421000000000001</v>
      </c>
      <c r="BO150">
        <v>4.8500000000000001E-3</v>
      </c>
      <c r="BP150">
        <v>1.5871500000000001</v>
      </c>
      <c r="BQ150">
        <v>3.6739000000000002</v>
      </c>
      <c r="BR150">
        <v>0.65485000000000004</v>
      </c>
      <c r="BS150">
        <v>0.93469999999999998</v>
      </c>
      <c r="BT150">
        <v>0.74045000000000005</v>
      </c>
      <c r="BU150">
        <v>0.30435000000000001</v>
      </c>
      <c r="BV150">
        <v>0.21490000000000001</v>
      </c>
      <c r="BW150">
        <v>0.65210000000000001</v>
      </c>
      <c r="BX150">
        <v>0.4556</v>
      </c>
      <c r="BY150">
        <v>0.55269999999999997</v>
      </c>
      <c r="BZ150">
        <v>0.1777</v>
      </c>
      <c r="CA150">
        <v>0.86870000000000003</v>
      </c>
      <c r="CB150">
        <v>0.73575000000000002</v>
      </c>
      <c r="CC150">
        <v>0.23315</v>
      </c>
      <c r="CD150">
        <v>6.4967499999999996</v>
      </c>
      <c r="CE150">
        <v>0.59345000000000003</v>
      </c>
      <c r="CF150">
        <v>1.5359</v>
      </c>
      <c r="CG150">
        <v>1.6689000000000001</v>
      </c>
      <c r="CH150">
        <v>0.40965000000000001</v>
      </c>
      <c r="CI150">
        <v>0.44864999999999999</v>
      </c>
      <c r="CJ150">
        <v>0.7379</v>
      </c>
      <c r="CK150">
        <v>5.3887499999999999</v>
      </c>
      <c r="CL150">
        <v>39.655000000000001</v>
      </c>
      <c r="CM150">
        <v>12.67</v>
      </c>
      <c r="CN150">
        <v>0</v>
      </c>
      <c r="CO150">
        <v>0</v>
      </c>
      <c r="CP150">
        <v>0</v>
      </c>
      <c r="CQ150">
        <v>0</v>
      </c>
      <c r="CR150">
        <v>2.0000000000000001E-4</v>
      </c>
      <c r="CS150">
        <v>2.76E-2</v>
      </c>
      <c r="CT150">
        <v>0</v>
      </c>
      <c r="CU150">
        <v>2.0062500000000001</v>
      </c>
      <c r="CV150">
        <v>0</v>
      </c>
      <c r="CW150">
        <v>0.95445000000000002</v>
      </c>
      <c r="CX150">
        <v>6.6000000000000003E-2</v>
      </c>
      <c r="CY150">
        <v>6.8000000000000005E-2</v>
      </c>
      <c r="CZ150">
        <v>1.9E-2</v>
      </c>
      <c r="DA150">
        <v>3.1404999999999998</v>
      </c>
      <c r="DB150">
        <v>0</v>
      </c>
      <c r="DC150">
        <v>0</v>
      </c>
      <c r="DD150">
        <v>0.2132</v>
      </c>
      <c r="DE150">
        <v>0</v>
      </c>
      <c r="DF150">
        <v>4.5980499999999997</v>
      </c>
      <c r="DG150">
        <v>1.9E-2</v>
      </c>
      <c r="DH150">
        <v>0.01</v>
      </c>
      <c r="DI150">
        <v>0</v>
      </c>
      <c r="DJ150">
        <v>4.8352500000000003</v>
      </c>
      <c r="DK150">
        <v>0</v>
      </c>
      <c r="DL150">
        <v>0</v>
      </c>
      <c r="DM150">
        <v>6.9028999999999998</v>
      </c>
      <c r="DN150">
        <v>0.23880000000000001</v>
      </c>
      <c r="DO150">
        <v>0</v>
      </c>
      <c r="DP150">
        <v>0</v>
      </c>
      <c r="DQ150">
        <v>0</v>
      </c>
      <c r="DR150">
        <v>0</v>
      </c>
      <c r="DS150">
        <v>0.06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7.1999999999999995E-2</v>
      </c>
      <c r="DZ150">
        <v>7.2727000000000004</v>
      </c>
      <c r="EA150">
        <v>0</v>
      </c>
      <c r="EB150">
        <v>0</v>
      </c>
      <c r="EC150">
        <v>15.248699999999999</v>
      </c>
      <c r="ED150">
        <v>1.6294</v>
      </c>
      <c r="EE150">
        <v>247.3</v>
      </c>
      <c r="EF150">
        <v>5.7554499999999997</v>
      </c>
      <c r="EG150">
        <v>4.7405999999999997</v>
      </c>
      <c r="EH150">
        <v>0.19825000000000001</v>
      </c>
      <c r="EI150">
        <v>487.51499999999999</v>
      </c>
      <c r="EJ150">
        <v>0</v>
      </c>
      <c r="EK150">
        <v>0</v>
      </c>
      <c r="EL150">
        <v>0</v>
      </c>
      <c r="EO150" t="s">
        <v>241</v>
      </c>
      <c r="FA150" t="s">
        <v>242</v>
      </c>
      <c r="FH150" t="s">
        <v>241</v>
      </c>
      <c r="GA150" t="s">
        <v>242</v>
      </c>
      <c r="GE150" t="s">
        <v>242</v>
      </c>
      <c r="GF150" t="s">
        <v>242</v>
      </c>
      <c r="GG150" t="s">
        <v>356</v>
      </c>
      <c r="GH150" t="s">
        <v>347</v>
      </c>
      <c r="GI150" t="s">
        <v>242</v>
      </c>
      <c r="GJ150" t="s">
        <v>242</v>
      </c>
      <c r="GK150" t="s">
        <v>242</v>
      </c>
      <c r="GL150">
        <v>5</v>
      </c>
      <c r="GM150">
        <v>0</v>
      </c>
      <c r="GN150">
        <v>0</v>
      </c>
    </row>
    <row r="151" spans="1:214">
      <c r="A151">
        <v>4</v>
      </c>
      <c r="B151" t="s">
        <v>438</v>
      </c>
      <c r="D151" t="s">
        <v>241</v>
      </c>
      <c r="E151" t="s">
        <v>231</v>
      </c>
      <c r="F151">
        <v>352.35</v>
      </c>
      <c r="G151">
        <v>1474.2324000000001</v>
      </c>
      <c r="H151">
        <v>223.59970000000001</v>
      </c>
      <c r="I151">
        <v>12.266999999999999</v>
      </c>
      <c r="J151">
        <v>16.865600000000001</v>
      </c>
      <c r="K151">
        <v>36.277200000000001</v>
      </c>
      <c r="L151">
        <v>4.6712999999999996</v>
      </c>
      <c r="M151">
        <v>2.9407000000000001</v>
      </c>
      <c r="N151">
        <v>1.3785000000000001</v>
      </c>
      <c r="O151">
        <v>0</v>
      </c>
      <c r="P151">
        <v>150.25</v>
      </c>
      <c r="Q151">
        <v>141</v>
      </c>
      <c r="R151">
        <v>3.15E-2</v>
      </c>
      <c r="S151">
        <v>1.494</v>
      </c>
      <c r="T151">
        <v>6.9203000000000001</v>
      </c>
      <c r="U151">
        <v>6.8567999999999998</v>
      </c>
      <c r="V151">
        <v>92.4</v>
      </c>
      <c r="W151">
        <v>0.32969999999999999</v>
      </c>
      <c r="X151">
        <v>0.34320000000000001</v>
      </c>
      <c r="Y151">
        <v>2.7504</v>
      </c>
      <c r="Z151">
        <v>5.6532</v>
      </c>
      <c r="AA151">
        <v>1.8194999999999999</v>
      </c>
      <c r="AB151">
        <v>0.82589999999999997</v>
      </c>
      <c r="AC151">
        <v>15.525</v>
      </c>
      <c r="AD151">
        <v>99.6</v>
      </c>
      <c r="AE151">
        <v>1.1399999999999999</v>
      </c>
      <c r="AF151">
        <v>38.817</v>
      </c>
      <c r="AG151">
        <v>92.56</v>
      </c>
      <c r="AH151">
        <v>990.16</v>
      </c>
      <c r="AI151">
        <v>47.08</v>
      </c>
      <c r="AJ151">
        <v>50.95</v>
      </c>
      <c r="AK151">
        <v>237.19</v>
      </c>
      <c r="AL151">
        <v>188.25</v>
      </c>
      <c r="AM151">
        <v>219.7</v>
      </c>
      <c r="AN151">
        <v>2.2158000000000002</v>
      </c>
      <c r="AO151">
        <v>1.5417000000000001</v>
      </c>
      <c r="AP151">
        <v>0.28860000000000002</v>
      </c>
      <c r="AQ151">
        <v>0.34710000000000002</v>
      </c>
      <c r="AR151">
        <v>90</v>
      </c>
      <c r="AS151">
        <v>14.121</v>
      </c>
      <c r="AT151">
        <v>0</v>
      </c>
      <c r="AU151">
        <v>0</v>
      </c>
      <c r="AV151">
        <v>0</v>
      </c>
      <c r="AW151">
        <v>0</v>
      </c>
      <c r="AX151">
        <v>1.2806999999999999</v>
      </c>
      <c r="AY151">
        <v>0.76590000000000003</v>
      </c>
      <c r="AZ151">
        <v>0</v>
      </c>
      <c r="BA151">
        <v>2.0468999999999999</v>
      </c>
      <c r="BB151">
        <v>0.8004</v>
      </c>
      <c r="BC151">
        <v>0</v>
      </c>
      <c r="BD151">
        <v>0</v>
      </c>
      <c r="BE151">
        <v>0.8004</v>
      </c>
      <c r="BF151">
        <v>0</v>
      </c>
      <c r="BG151">
        <v>0</v>
      </c>
      <c r="BH151">
        <v>0</v>
      </c>
      <c r="BI151">
        <v>33.075000000000003</v>
      </c>
      <c r="BJ151">
        <v>33.075000000000003</v>
      </c>
      <c r="BK151">
        <v>0.5202</v>
      </c>
      <c r="BL151">
        <v>1.887</v>
      </c>
      <c r="BM151">
        <v>0.93779999999999997</v>
      </c>
      <c r="BN151">
        <v>1.7934000000000001</v>
      </c>
      <c r="BO151">
        <v>1.1999999999999999E-3</v>
      </c>
      <c r="BP151">
        <v>1.5567</v>
      </c>
      <c r="BQ151">
        <v>3.5825999999999998</v>
      </c>
      <c r="BR151">
        <v>0.65429999999999999</v>
      </c>
      <c r="BS151">
        <v>0.93389999999999995</v>
      </c>
      <c r="BT151">
        <v>0.73980000000000001</v>
      </c>
      <c r="BU151">
        <v>0.30420000000000003</v>
      </c>
      <c r="BV151">
        <v>0.21479999999999999</v>
      </c>
      <c r="BW151">
        <v>0.65159999999999996</v>
      </c>
      <c r="BX151">
        <v>0.45540000000000003</v>
      </c>
      <c r="BY151">
        <v>0.55230000000000001</v>
      </c>
      <c r="BZ151">
        <v>0.17760000000000001</v>
      </c>
      <c r="CA151">
        <v>0.8679</v>
      </c>
      <c r="CB151">
        <v>0.73529999999999995</v>
      </c>
      <c r="CC151">
        <v>0.23280000000000001</v>
      </c>
      <c r="CD151">
        <v>6.4916999999999998</v>
      </c>
      <c r="CE151">
        <v>0.59309999999999996</v>
      </c>
      <c r="CF151">
        <v>1.5336000000000001</v>
      </c>
      <c r="CG151">
        <v>1.6671</v>
      </c>
      <c r="CH151">
        <v>0.40920000000000001</v>
      </c>
      <c r="CI151">
        <v>0.44819999999999999</v>
      </c>
      <c r="CJ151">
        <v>0.73740000000000006</v>
      </c>
      <c r="CK151">
        <v>5.3829000000000002</v>
      </c>
      <c r="CL151">
        <v>39.450000000000003</v>
      </c>
      <c r="CM151">
        <v>12.6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2.7E-2</v>
      </c>
      <c r="CT151">
        <v>0</v>
      </c>
      <c r="CU151">
        <v>2.0036</v>
      </c>
      <c r="CV151">
        <v>0</v>
      </c>
      <c r="CW151">
        <v>0.95350000000000001</v>
      </c>
      <c r="CX151">
        <v>6.6000000000000003E-2</v>
      </c>
      <c r="CY151">
        <v>6.8000000000000005E-2</v>
      </c>
      <c r="CZ151">
        <v>1.9E-2</v>
      </c>
      <c r="DA151">
        <v>3.1360999999999999</v>
      </c>
      <c r="DB151">
        <v>0</v>
      </c>
      <c r="DC151">
        <v>0</v>
      </c>
      <c r="DD151">
        <v>0.21299999999999999</v>
      </c>
      <c r="DE151">
        <v>0</v>
      </c>
      <c r="DF151">
        <v>4.5949999999999998</v>
      </c>
      <c r="DG151">
        <v>1.9E-2</v>
      </c>
      <c r="DH151">
        <v>0.01</v>
      </c>
      <c r="DI151">
        <v>0</v>
      </c>
      <c r="DJ151">
        <v>4.8319999999999999</v>
      </c>
      <c r="DK151">
        <v>0</v>
      </c>
      <c r="DL151">
        <v>0</v>
      </c>
      <c r="DM151">
        <v>6.8993000000000002</v>
      </c>
      <c r="DN151">
        <v>0.23880000000000001</v>
      </c>
      <c r="DO151">
        <v>0</v>
      </c>
      <c r="DP151">
        <v>0</v>
      </c>
      <c r="DQ151">
        <v>0</v>
      </c>
      <c r="DR151">
        <v>0</v>
      </c>
      <c r="DS151">
        <v>0.06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7.1999999999999995E-2</v>
      </c>
      <c r="DZ151">
        <v>7.2690999999999999</v>
      </c>
      <c r="EA151">
        <v>0</v>
      </c>
      <c r="EB151">
        <v>0</v>
      </c>
      <c r="EC151">
        <v>15.237500000000001</v>
      </c>
      <c r="ED151">
        <v>1.6246</v>
      </c>
      <c r="EE151">
        <v>247.3</v>
      </c>
      <c r="EF151">
        <v>5.7514000000000003</v>
      </c>
      <c r="EG151">
        <v>3.0230999999999999</v>
      </c>
      <c r="EH151">
        <v>0.19789999999999999</v>
      </c>
      <c r="EI151">
        <v>487.26</v>
      </c>
      <c r="EJ151">
        <v>0</v>
      </c>
      <c r="EK151">
        <v>0</v>
      </c>
      <c r="EL151">
        <v>0</v>
      </c>
      <c r="EM151" t="s">
        <v>242</v>
      </c>
      <c r="EN151" t="s">
        <v>242</v>
      </c>
      <c r="EO151" t="s">
        <v>241</v>
      </c>
      <c r="EP151" t="s">
        <v>242</v>
      </c>
      <c r="EQ151" t="s">
        <v>242</v>
      </c>
      <c r="ER151" t="s">
        <v>242</v>
      </c>
      <c r="ES151" t="s">
        <v>242</v>
      </c>
      <c r="ET151" t="s">
        <v>242</v>
      </c>
      <c r="EU151" t="s">
        <v>242</v>
      </c>
      <c r="EV151" t="s">
        <v>242</v>
      </c>
      <c r="EW151" t="s">
        <v>242</v>
      </c>
      <c r="EX151" t="s">
        <v>242</v>
      </c>
      <c r="EY151" t="s">
        <v>242</v>
      </c>
      <c r="EZ151" t="s">
        <v>242</v>
      </c>
      <c r="FA151" t="s">
        <v>242</v>
      </c>
      <c r="FB151" t="s">
        <v>242</v>
      </c>
      <c r="FC151" t="s">
        <v>242</v>
      </c>
      <c r="FD151" t="s">
        <v>242</v>
      </c>
      <c r="FE151" t="s">
        <v>242</v>
      </c>
      <c r="FF151" t="s">
        <v>242</v>
      </c>
      <c r="FG151" t="s">
        <v>242</v>
      </c>
      <c r="FH151" t="s">
        <v>242</v>
      </c>
      <c r="FI151" t="s">
        <v>242</v>
      </c>
      <c r="FJ151" t="s">
        <v>242</v>
      </c>
      <c r="FK151" t="s">
        <v>242</v>
      </c>
      <c r="FL151" t="s">
        <v>242</v>
      </c>
      <c r="FM151" t="s">
        <v>242</v>
      </c>
      <c r="FN151" t="s">
        <v>242</v>
      </c>
      <c r="FO151" t="s">
        <v>242</v>
      </c>
      <c r="FP151" t="s">
        <v>242</v>
      </c>
      <c r="FQ151" t="s">
        <v>242</v>
      </c>
      <c r="FR151" t="s">
        <v>242</v>
      </c>
      <c r="FS151" t="s">
        <v>242</v>
      </c>
      <c r="FT151" t="s">
        <v>242</v>
      </c>
      <c r="FU151" t="s">
        <v>242</v>
      </c>
      <c r="FV151" t="s">
        <v>242</v>
      </c>
      <c r="FW151" t="s">
        <v>242</v>
      </c>
      <c r="FX151" t="s">
        <v>242</v>
      </c>
      <c r="FY151" t="s">
        <v>242</v>
      </c>
      <c r="FZ151" t="s">
        <v>242</v>
      </c>
      <c r="GA151" t="s">
        <v>242</v>
      </c>
      <c r="GB151" t="s">
        <v>242</v>
      </c>
      <c r="GC151" t="s">
        <v>242</v>
      </c>
      <c r="GD151" t="s">
        <v>242</v>
      </c>
      <c r="GE151" t="s">
        <v>242</v>
      </c>
      <c r="GF151" t="s">
        <v>241</v>
      </c>
      <c r="GG151" t="s">
        <v>356</v>
      </c>
      <c r="GI151" t="s">
        <v>242</v>
      </c>
      <c r="GJ151" t="s">
        <v>242</v>
      </c>
      <c r="GK151" t="s">
        <v>242</v>
      </c>
      <c r="GL151">
        <v>0</v>
      </c>
      <c r="GM151">
        <v>0</v>
      </c>
      <c r="GN151">
        <v>0</v>
      </c>
      <c r="GR151" t="s">
        <v>242</v>
      </c>
      <c r="GS151" t="s">
        <v>242</v>
      </c>
      <c r="GT151" t="s">
        <v>242</v>
      </c>
      <c r="GU151" t="s">
        <v>242</v>
      </c>
      <c r="GV151" t="s">
        <v>242</v>
      </c>
      <c r="GW151" t="s">
        <v>242</v>
      </c>
      <c r="GX151" t="s">
        <v>242</v>
      </c>
      <c r="GY151" t="s">
        <v>242</v>
      </c>
      <c r="GZ151" t="s">
        <v>242</v>
      </c>
      <c r="HA151" t="s">
        <v>242</v>
      </c>
      <c r="HB151" t="s">
        <v>242</v>
      </c>
      <c r="HC151" t="s">
        <v>242</v>
      </c>
      <c r="HD151" t="s">
        <v>242</v>
      </c>
      <c r="HE151" t="s">
        <v>242</v>
      </c>
      <c r="HF151" t="s">
        <v>242</v>
      </c>
    </row>
    <row r="152" spans="1:214">
      <c r="A152">
        <v>4</v>
      </c>
      <c r="B152" t="s">
        <v>439</v>
      </c>
      <c r="D152" t="s">
        <v>241</v>
      </c>
      <c r="E152" t="s">
        <v>231</v>
      </c>
      <c r="F152">
        <v>88.875</v>
      </c>
      <c r="G152">
        <v>371.85300000000001</v>
      </c>
      <c r="H152">
        <v>2.1299999999999999E-2</v>
      </c>
      <c r="I152">
        <v>0.26950000000000002</v>
      </c>
      <c r="J152">
        <v>0.316</v>
      </c>
      <c r="K152">
        <v>20.61</v>
      </c>
      <c r="L152">
        <v>0.12175</v>
      </c>
      <c r="M152">
        <v>1.975E-2</v>
      </c>
      <c r="N152">
        <v>2.0000000000000001E-4</v>
      </c>
      <c r="O152">
        <v>0</v>
      </c>
      <c r="P152">
        <v>0.13</v>
      </c>
      <c r="Q152">
        <v>0</v>
      </c>
      <c r="R152">
        <v>8.0000000000000004E-4</v>
      </c>
      <c r="S152">
        <v>0</v>
      </c>
      <c r="T152">
        <v>0</v>
      </c>
      <c r="U152">
        <v>0</v>
      </c>
      <c r="V152">
        <v>0</v>
      </c>
      <c r="W152">
        <v>4.0000000000000002E-4</v>
      </c>
      <c r="X152">
        <v>6.9999999999999999E-4</v>
      </c>
      <c r="Y152">
        <v>6.4999999999999997E-3</v>
      </c>
      <c r="Z152">
        <v>8.3999999999999995E-3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0.13</v>
      </c>
      <c r="AH152">
        <v>2.6</v>
      </c>
      <c r="AI152">
        <v>6.19</v>
      </c>
      <c r="AJ152">
        <v>0.28000000000000003</v>
      </c>
      <c r="AK152">
        <v>0.30499999999999999</v>
      </c>
      <c r="AL152">
        <v>0.5</v>
      </c>
      <c r="AM152">
        <v>1.2</v>
      </c>
      <c r="AN152">
        <v>0.20449999999999999</v>
      </c>
      <c r="AO152">
        <v>1.085E-2</v>
      </c>
      <c r="AP152">
        <v>2.8E-3</v>
      </c>
      <c r="AQ152">
        <v>2.9000000000000001E-2</v>
      </c>
      <c r="AR152">
        <v>0.25</v>
      </c>
      <c r="AS152">
        <v>2.5000000000000001E-2</v>
      </c>
      <c r="AT152">
        <v>0</v>
      </c>
      <c r="AU152">
        <v>0</v>
      </c>
      <c r="AV152">
        <v>0</v>
      </c>
      <c r="AW152">
        <v>0</v>
      </c>
      <c r="AX152">
        <v>0.112</v>
      </c>
      <c r="AY152">
        <v>0.112</v>
      </c>
      <c r="AZ152">
        <v>0</v>
      </c>
      <c r="BA152">
        <v>0.224</v>
      </c>
      <c r="BB152">
        <v>5.0777000000000001</v>
      </c>
      <c r="BC152">
        <v>0</v>
      </c>
      <c r="BD152">
        <v>0</v>
      </c>
      <c r="BE152">
        <v>5.0777000000000001</v>
      </c>
      <c r="BF152">
        <v>0</v>
      </c>
      <c r="BG152">
        <v>2E-3</v>
      </c>
      <c r="BH152">
        <v>0</v>
      </c>
      <c r="BI152">
        <v>2.8E-3</v>
      </c>
      <c r="BJ152">
        <v>2.8E-3</v>
      </c>
      <c r="BK152">
        <v>1.8249999999999999E-2</v>
      </c>
      <c r="BL152">
        <v>1.8249999999999999E-2</v>
      </c>
      <c r="BM152">
        <v>3.2899999999999999E-2</v>
      </c>
      <c r="BN152">
        <v>4.87E-2</v>
      </c>
      <c r="BO152">
        <v>3.65E-3</v>
      </c>
      <c r="BP152">
        <v>3.0450000000000001E-2</v>
      </c>
      <c r="BQ152">
        <v>9.1300000000000006E-2</v>
      </c>
      <c r="BR152">
        <v>5.5000000000000003E-4</v>
      </c>
      <c r="BS152">
        <v>8.0000000000000004E-4</v>
      </c>
      <c r="BT152">
        <v>6.4999999999999997E-4</v>
      </c>
      <c r="BU152">
        <v>1.4999999999999999E-4</v>
      </c>
      <c r="BV152">
        <v>1E-4</v>
      </c>
      <c r="BW152">
        <v>5.0000000000000001E-4</v>
      </c>
      <c r="BX152">
        <v>2.0000000000000001E-4</v>
      </c>
      <c r="BY152">
        <v>4.0000000000000002E-4</v>
      </c>
      <c r="BZ152">
        <v>1E-4</v>
      </c>
      <c r="CA152">
        <v>8.0000000000000004E-4</v>
      </c>
      <c r="CB152">
        <v>4.4999999999999999E-4</v>
      </c>
      <c r="CC152">
        <v>3.5E-4</v>
      </c>
      <c r="CD152">
        <v>5.0499999999999998E-3</v>
      </c>
      <c r="CE152">
        <v>3.5E-4</v>
      </c>
      <c r="CF152">
        <v>2.3E-3</v>
      </c>
      <c r="CG152">
        <v>1.8E-3</v>
      </c>
      <c r="CH152">
        <v>4.4999999999999999E-4</v>
      </c>
      <c r="CI152">
        <v>4.4999999999999999E-4</v>
      </c>
      <c r="CJ152">
        <v>5.0000000000000001E-4</v>
      </c>
      <c r="CK152">
        <v>5.8500000000000002E-3</v>
      </c>
      <c r="CL152">
        <v>0.20499999999999999</v>
      </c>
      <c r="CM152">
        <v>7.0000000000000007E-2</v>
      </c>
      <c r="CN152">
        <v>0</v>
      </c>
      <c r="CO152">
        <v>0</v>
      </c>
      <c r="CP152">
        <v>0</v>
      </c>
      <c r="CQ152">
        <v>0</v>
      </c>
      <c r="CR152">
        <v>2.0000000000000001E-4</v>
      </c>
      <c r="CS152">
        <v>5.9999999999999995E-4</v>
      </c>
      <c r="CT152">
        <v>0</v>
      </c>
      <c r="CU152">
        <v>2.65E-3</v>
      </c>
      <c r="CV152">
        <v>0</v>
      </c>
      <c r="CW152">
        <v>9.5E-4</v>
      </c>
      <c r="CX152">
        <v>0</v>
      </c>
      <c r="CY152">
        <v>0</v>
      </c>
      <c r="CZ152">
        <v>0</v>
      </c>
      <c r="DA152">
        <v>4.4000000000000003E-3</v>
      </c>
      <c r="DB152">
        <v>0</v>
      </c>
      <c r="DC152">
        <v>0</v>
      </c>
      <c r="DD152">
        <v>2.0000000000000001E-4</v>
      </c>
      <c r="DE152">
        <v>0</v>
      </c>
      <c r="DF152">
        <v>3.0500000000000002E-3</v>
      </c>
      <c r="DG152">
        <v>0</v>
      </c>
      <c r="DH152">
        <v>0</v>
      </c>
      <c r="DI152">
        <v>0</v>
      </c>
      <c r="DJ152">
        <v>3.2499999999999999E-3</v>
      </c>
      <c r="DK152">
        <v>0</v>
      </c>
      <c r="DL152">
        <v>0</v>
      </c>
      <c r="DM152">
        <v>3.5999999999999999E-3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3.5999999999999999E-3</v>
      </c>
      <c r="EA152">
        <v>0</v>
      </c>
      <c r="EB152">
        <v>0</v>
      </c>
      <c r="EC152">
        <v>1.12E-2</v>
      </c>
      <c r="ED152">
        <v>4.7999999999999996E-3</v>
      </c>
      <c r="EE152">
        <v>0</v>
      </c>
      <c r="EF152">
        <v>4.0499999999999998E-3</v>
      </c>
      <c r="EG152">
        <v>1.7175</v>
      </c>
      <c r="EH152">
        <v>3.5E-4</v>
      </c>
      <c r="EI152">
        <v>0.255</v>
      </c>
      <c r="EJ152">
        <v>0</v>
      </c>
      <c r="EK152">
        <v>0</v>
      </c>
      <c r="EL152">
        <v>0</v>
      </c>
      <c r="EM152" t="s">
        <v>242</v>
      </c>
      <c r="EN152" t="s">
        <v>242</v>
      </c>
      <c r="EO152" t="s">
        <v>242</v>
      </c>
      <c r="EP152" t="s">
        <v>242</v>
      </c>
      <c r="EQ152" t="s">
        <v>242</v>
      </c>
      <c r="ER152" t="s">
        <v>242</v>
      </c>
      <c r="ES152" t="s">
        <v>242</v>
      </c>
      <c r="ET152" t="s">
        <v>242</v>
      </c>
      <c r="EU152" t="s">
        <v>242</v>
      </c>
      <c r="EV152" t="s">
        <v>242</v>
      </c>
      <c r="EW152" t="s">
        <v>242</v>
      </c>
      <c r="EX152" t="s">
        <v>242</v>
      </c>
      <c r="EY152" t="s">
        <v>242</v>
      </c>
      <c r="EZ152" t="s">
        <v>242</v>
      </c>
      <c r="FA152" t="s">
        <v>242</v>
      </c>
      <c r="FB152" t="s">
        <v>242</v>
      </c>
      <c r="FC152" t="s">
        <v>242</v>
      </c>
      <c r="FD152" t="s">
        <v>242</v>
      </c>
      <c r="FE152" t="s">
        <v>242</v>
      </c>
      <c r="FF152" t="s">
        <v>242</v>
      </c>
      <c r="FG152" t="s">
        <v>242</v>
      </c>
      <c r="FH152" t="s">
        <v>241</v>
      </c>
      <c r="FI152" t="s">
        <v>242</v>
      </c>
      <c r="FJ152" t="s">
        <v>242</v>
      </c>
      <c r="FK152" t="s">
        <v>242</v>
      </c>
      <c r="FL152" t="s">
        <v>242</v>
      </c>
      <c r="FM152" t="s">
        <v>242</v>
      </c>
      <c r="FN152" t="s">
        <v>242</v>
      </c>
      <c r="FO152" t="s">
        <v>242</v>
      </c>
      <c r="FP152" t="s">
        <v>242</v>
      </c>
      <c r="FQ152" t="s">
        <v>242</v>
      </c>
      <c r="FR152" t="s">
        <v>242</v>
      </c>
      <c r="FS152" t="s">
        <v>242</v>
      </c>
      <c r="FT152" t="s">
        <v>242</v>
      </c>
      <c r="FU152" t="s">
        <v>242</v>
      </c>
      <c r="FV152" t="s">
        <v>242</v>
      </c>
      <c r="FW152" t="s">
        <v>242</v>
      </c>
      <c r="FX152" t="s">
        <v>242</v>
      </c>
      <c r="FY152" t="s">
        <v>242</v>
      </c>
      <c r="FZ152" t="s">
        <v>242</v>
      </c>
      <c r="GA152" t="s">
        <v>242</v>
      </c>
      <c r="GB152" t="s">
        <v>242</v>
      </c>
      <c r="GC152" t="s">
        <v>242</v>
      </c>
      <c r="GD152" t="s">
        <v>242</v>
      </c>
      <c r="GE152" t="s">
        <v>242</v>
      </c>
      <c r="GF152" t="s">
        <v>242</v>
      </c>
      <c r="GH152" t="s">
        <v>347</v>
      </c>
      <c r="GI152" t="s">
        <v>242</v>
      </c>
      <c r="GJ152" t="s">
        <v>242</v>
      </c>
      <c r="GK152" t="s">
        <v>242</v>
      </c>
      <c r="GL152">
        <v>5</v>
      </c>
      <c r="GM152">
        <v>0</v>
      </c>
      <c r="GN152">
        <v>0</v>
      </c>
      <c r="GR152" t="s">
        <v>242</v>
      </c>
      <c r="GS152" t="s">
        <v>242</v>
      </c>
      <c r="GT152" t="s">
        <v>242</v>
      </c>
      <c r="GU152" t="s">
        <v>242</v>
      </c>
      <c r="GV152" t="s">
        <v>242</v>
      </c>
      <c r="GW152" t="s">
        <v>242</v>
      </c>
      <c r="GX152" t="s">
        <v>242</v>
      </c>
      <c r="GY152" t="s">
        <v>242</v>
      </c>
      <c r="GZ152" t="s">
        <v>242</v>
      </c>
      <c r="HA152" t="s">
        <v>242</v>
      </c>
      <c r="HB152" t="s">
        <v>242</v>
      </c>
      <c r="HC152" t="s">
        <v>242</v>
      </c>
      <c r="HD152" t="s">
        <v>242</v>
      </c>
      <c r="HE152" t="s">
        <v>242</v>
      </c>
      <c r="HF152" t="s">
        <v>242</v>
      </c>
    </row>
    <row r="153" spans="1:214">
      <c r="A153">
        <v>3</v>
      </c>
      <c r="B153" t="s">
        <v>264</v>
      </c>
      <c r="F153">
        <v>349.45001000000002</v>
      </c>
      <c r="G153">
        <v>1462.0988400000001</v>
      </c>
      <c r="H153">
        <v>294.56553000000002</v>
      </c>
      <c r="I153">
        <v>13.79433</v>
      </c>
      <c r="J153">
        <v>11.92867</v>
      </c>
      <c r="K153">
        <v>44.852339999999998</v>
      </c>
      <c r="L153">
        <v>1.8705000000000001</v>
      </c>
      <c r="M153">
        <v>2.6211700000000002</v>
      </c>
      <c r="N153">
        <v>0.70013000000000003</v>
      </c>
      <c r="O153">
        <v>0</v>
      </c>
      <c r="P153">
        <v>110.08667</v>
      </c>
      <c r="Q153">
        <v>100</v>
      </c>
      <c r="R153">
        <v>6.7199999999999996E-2</v>
      </c>
      <c r="S153">
        <v>0.56667000000000001</v>
      </c>
      <c r="T153">
        <v>0.46533000000000002</v>
      </c>
      <c r="U153">
        <v>0.44666</v>
      </c>
      <c r="V153">
        <v>21.33333</v>
      </c>
      <c r="W153">
        <v>0.17093</v>
      </c>
      <c r="X153">
        <v>0.57781000000000005</v>
      </c>
      <c r="Y153">
        <v>0.64032999999999995</v>
      </c>
      <c r="Z153">
        <v>3.51627</v>
      </c>
      <c r="AA153">
        <v>1.3080000000000001</v>
      </c>
      <c r="AB153">
        <v>0.19067000000000001</v>
      </c>
      <c r="AC153">
        <v>11.933339999999999</v>
      </c>
      <c r="AD153">
        <v>23.866669999999999</v>
      </c>
      <c r="AE153">
        <v>1.3333299999999999</v>
      </c>
      <c r="AF153">
        <v>5.6666699999999999</v>
      </c>
      <c r="AG153">
        <v>167.02001000000001</v>
      </c>
      <c r="AH153">
        <v>536.53333999999995</v>
      </c>
      <c r="AI153">
        <v>408.72665999999998</v>
      </c>
      <c r="AJ153">
        <v>48.986669999999997</v>
      </c>
      <c r="AK153">
        <v>336.07</v>
      </c>
      <c r="AL153">
        <v>135</v>
      </c>
      <c r="AM153">
        <v>356.13333</v>
      </c>
      <c r="AN153">
        <v>0.58567000000000002</v>
      </c>
      <c r="AO153">
        <v>2.12324</v>
      </c>
      <c r="AP153">
        <v>0.11187</v>
      </c>
      <c r="AQ153">
        <v>0.21332999999999999</v>
      </c>
      <c r="AR153">
        <v>72.833340000000007</v>
      </c>
      <c r="AS153">
        <v>25.09667</v>
      </c>
      <c r="AT153">
        <v>0</v>
      </c>
      <c r="AU153">
        <v>0</v>
      </c>
      <c r="AV153">
        <v>0</v>
      </c>
      <c r="AW153">
        <v>0</v>
      </c>
      <c r="AX153">
        <v>9.3340000000000006E-2</v>
      </c>
      <c r="AY153">
        <v>9.3340000000000006E-2</v>
      </c>
      <c r="AZ153">
        <v>0</v>
      </c>
      <c r="BA153">
        <v>0.18665999999999999</v>
      </c>
      <c r="BB153">
        <v>10.26314</v>
      </c>
      <c r="BC153">
        <v>0</v>
      </c>
      <c r="BD153">
        <v>15.866669999999999</v>
      </c>
      <c r="BE153">
        <v>26.129809999999999</v>
      </c>
      <c r="BF153">
        <v>0.10933</v>
      </c>
      <c r="BG153">
        <v>4.0000000000000001E-3</v>
      </c>
      <c r="BH153">
        <v>0</v>
      </c>
      <c r="BI153">
        <v>18.281870000000001</v>
      </c>
      <c r="BJ153">
        <v>18.281870000000001</v>
      </c>
      <c r="BK153">
        <v>0.77217000000000002</v>
      </c>
      <c r="BL153">
        <v>0.58284000000000002</v>
      </c>
      <c r="BM153">
        <v>0.15526000000000001</v>
      </c>
      <c r="BN153">
        <v>0.37380000000000002</v>
      </c>
      <c r="BO153">
        <v>9.8430000000000004E-2</v>
      </c>
      <c r="BP153">
        <v>0.49497000000000002</v>
      </c>
      <c r="BQ153">
        <v>1.4848699999999999</v>
      </c>
      <c r="BR153">
        <v>0.73770000000000002</v>
      </c>
      <c r="BS153">
        <v>1.21519</v>
      </c>
      <c r="BT153">
        <v>0.83377000000000001</v>
      </c>
      <c r="BU153">
        <v>0.30676999999999999</v>
      </c>
      <c r="BV153">
        <v>0.15606999999999999</v>
      </c>
      <c r="BW153">
        <v>0.62565999999999999</v>
      </c>
      <c r="BX153">
        <v>0.57479999999999998</v>
      </c>
      <c r="BY153">
        <v>0.54161000000000004</v>
      </c>
      <c r="BZ153">
        <v>0.16273000000000001</v>
      </c>
      <c r="CA153">
        <v>0.82052999999999998</v>
      </c>
      <c r="CB153">
        <v>0.47897000000000001</v>
      </c>
      <c r="CC153">
        <v>0.32023000000000001</v>
      </c>
      <c r="CD153">
        <v>6.7407000000000004</v>
      </c>
      <c r="CE153">
        <v>0.45756999999999998</v>
      </c>
      <c r="CF153">
        <v>0.92420000000000002</v>
      </c>
      <c r="CG153">
        <v>3.0771999999999999</v>
      </c>
      <c r="CH153">
        <v>0.34562999999999999</v>
      </c>
      <c r="CI153">
        <v>1.3349599999999999</v>
      </c>
      <c r="CJ153">
        <v>0.70033000000000001</v>
      </c>
      <c r="CK153">
        <v>6.8425599999999998</v>
      </c>
      <c r="CL153">
        <v>21.47</v>
      </c>
      <c r="CM153">
        <v>7.2466699999999999</v>
      </c>
      <c r="CN153">
        <v>0.4</v>
      </c>
      <c r="CO153">
        <v>0.26667000000000002</v>
      </c>
      <c r="CP153">
        <v>0.13333</v>
      </c>
      <c r="CQ153">
        <v>0.3</v>
      </c>
      <c r="CR153">
        <v>0.36680000000000001</v>
      </c>
      <c r="CS153">
        <v>1.1670700000000001</v>
      </c>
      <c r="CT153">
        <v>0.13333</v>
      </c>
      <c r="CU153">
        <v>3.0670999999999999</v>
      </c>
      <c r="CV153">
        <v>0.1</v>
      </c>
      <c r="CW153">
        <v>1.1032999999999999</v>
      </c>
      <c r="CX153">
        <v>6.9339999999999999E-2</v>
      </c>
      <c r="CY153">
        <v>0</v>
      </c>
      <c r="CZ153">
        <v>0</v>
      </c>
      <c r="DA153">
        <v>7.1042699999999996</v>
      </c>
      <c r="DB153">
        <v>0.16667000000000001</v>
      </c>
      <c r="DC153">
        <v>6.6669999999999993E-2</v>
      </c>
      <c r="DD153">
        <v>0.30013000000000001</v>
      </c>
      <c r="DE153">
        <v>0.1</v>
      </c>
      <c r="DF153">
        <v>2.8953700000000002</v>
      </c>
      <c r="DG153">
        <v>3.3329999999999999E-2</v>
      </c>
      <c r="DH153">
        <v>0</v>
      </c>
      <c r="DI153">
        <v>0</v>
      </c>
      <c r="DJ153">
        <v>3.5648300000000002</v>
      </c>
      <c r="DK153">
        <v>0</v>
      </c>
      <c r="DL153">
        <v>0</v>
      </c>
      <c r="DM153">
        <v>0.37040000000000001</v>
      </c>
      <c r="DN153">
        <v>0.17466999999999999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0.54505999999999999</v>
      </c>
      <c r="EA153">
        <v>0.66666999999999998</v>
      </c>
      <c r="EB153">
        <v>0.43332999999999999</v>
      </c>
      <c r="EC153">
        <v>10.111470000000001</v>
      </c>
      <c r="ED153">
        <v>0.69520000000000004</v>
      </c>
      <c r="EE153">
        <v>43.333329999999997</v>
      </c>
      <c r="EF153">
        <v>1.01603</v>
      </c>
      <c r="EG153">
        <v>3.7376999999999998</v>
      </c>
      <c r="EH153">
        <v>0.59023000000000003</v>
      </c>
      <c r="EI153">
        <v>511.17</v>
      </c>
      <c r="EJ153">
        <v>0</v>
      </c>
      <c r="EK153">
        <v>0</v>
      </c>
      <c r="EL153">
        <v>0</v>
      </c>
      <c r="EM153" t="s">
        <v>241</v>
      </c>
      <c r="ES153" t="s">
        <v>241</v>
      </c>
      <c r="FA153" t="s">
        <v>242</v>
      </c>
      <c r="GA153" t="s">
        <v>241</v>
      </c>
      <c r="GE153" t="s">
        <v>242</v>
      </c>
      <c r="GF153" t="s">
        <v>241</v>
      </c>
      <c r="GG153" t="s">
        <v>235</v>
      </c>
      <c r="GH153" t="s">
        <v>244</v>
      </c>
      <c r="GI153" t="s">
        <v>242</v>
      </c>
      <c r="GJ153" t="s">
        <v>242</v>
      </c>
      <c r="GK153" t="s">
        <v>242</v>
      </c>
      <c r="GL153">
        <v>0</v>
      </c>
      <c r="GM153">
        <v>0</v>
      </c>
      <c r="GN153">
        <v>0</v>
      </c>
    </row>
    <row r="154" spans="1:214">
      <c r="A154">
        <v>4</v>
      </c>
      <c r="B154" t="s">
        <v>239</v>
      </c>
      <c r="D154" t="s">
        <v>241</v>
      </c>
      <c r="E154" t="s">
        <v>231</v>
      </c>
      <c r="F154">
        <v>349.45001000000002</v>
      </c>
      <c r="G154">
        <v>1462.0988400000001</v>
      </c>
      <c r="H154">
        <v>294.56553000000002</v>
      </c>
      <c r="I154">
        <v>13.79433</v>
      </c>
      <c r="J154">
        <v>11.92867</v>
      </c>
      <c r="K154">
        <v>44.852339999999998</v>
      </c>
      <c r="L154">
        <v>1.8705000000000001</v>
      </c>
      <c r="M154">
        <v>2.6211700000000002</v>
      </c>
      <c r="N154">
        <v>0.70013000000000003</v>
      </c>
      <c r="O154">
        <v>0</v>
      </c>
      <c r="P154">
        <v>110.08667</v>
      </c>
      <c r="Q154">
        <v>100</v>
      </c>
      <c r="R154">
        <v>6.7199999999999996E-2</v>
      </c>
      <c r="S154">
        <v>0.56667000000000001</v>
      </c>
      <c r="T154">
        <v>0.46533000000000002</v>
      </c>
      <c r="U154">
        <v>0.44666</v>
      </c>
      <c r="V154">
        <v>21.33333</v>
      </c>
      <c r="W154">
        <v>0.17093</v>
      </c>
      <c r="X154">
        <v>0.57781000000000005</v>
      </c>
      <c r="Y154">
        <v>0.64032999999999995</v>
      </c>
      <c r="Z154">
        <v>3.51627</v>
      </c>
      <c r="AA154">
        <v>1.3080000000000001</v>
      </c>
      <c r="AB154">
        <v>0.19067000000000001</v>
      </c>
      <c r="AC154">
        <v>11.933339999999999</v>
      </c>
      <c r="AD154">
        <v>23.866669999999999</v>
      </c>
      <c r="AE154">
        <v>1.3333299999999999</v>
      </c>
      <c r="AF154">
        <v>5.6666699999999999</v>
      </c>
      <c r="AG154">
        <v>167.02001000000001</v>
      </c>
      <c r="AH154">
        <v>536.53333999999995</v>
      </c>
      <c r="AI154">
        <v>408.72665999999998</v>
      </c>
      <c r="AJ154">
        <v>48.986669999999997</v>
      </c>
      <c r="AK154">
        <v>336.07</v>
      </c>
      <c r="AL154">
        <v>135</v>
      </c>
      <c r="AM154">
        <v>356.13333</v>
      </c>
      <c r="AN154">
        <v>0.58567000000000002</v>
      </c>
      <c r="AO154">
        <v>2.12324</v>
      </c>
      <c r="AP154">
        <v>0.11187</v>
      </c>
      <c r="AQ154">
        <v>0.21332999999999999</v>
      </c>
      <c r="AR154">
        <v>72.833340000000007</v>
      </c>
      <c r="AS154">
        <v>25.09667</v>
      </c>
      <c r="AT154">
        <v>0</v>
      </c>
      <c r="AU154">
        <v>0</v>
      </c>
      <c r="AV154">
        <v>0</v>
      </c>
      <c r="AW154">
        <v>0</v>
      </c>
      <c r="AX154">
        <v>9.3340000000000006E-2</v>
      </c>
      <c r="AY154">
        <v>9.3340000000000006E-2</v>
      </c>
      <c r="AZ154">
        <v>0</v>
      </c>
      <c r="BA154">
        <v>0.18665999999999999</v>
      </c>
      <c r="BB154">
        <v>10.26314</v>
      </c>
      <c r="BC154">
        <v>0</v>
      </c>
      <c r="BD154">
        <v>15.866669999999999</v>
      </c>
      <c r="BE154">
        <v>26.129809999999999</v>
      </c>
      <c r="BF154">
        <v>0.10933</v>
      </c>
      <c r="BG154">
        <v>4.0000000000000001E-3</v>
      </c>
      <c r="BH154">
        <v>0</v>
      </c>
      <c r="BI154">
        <v>18.281870000000001</v>
      </c>
      <c r="BJ154">
        <v>18.281870000000001</v>
      </c>
      <c r="BK154">
        <v>0.77217000000000002</v>
      </c>
      <c r="BL154">
        <v>0.58284000000000002</v>
      </c>
      <c r="BM154">
        <v>0.15526000000000001</v>
      </c>
      <c r="BN154">
        <v>0.37380000000000002</v>
      </c>
      <c r="BO154">
        <v>9.8430000000000004E-2</v>
      </c>
      <c r="BP154">
        <v>0.49497000000000002</v>
      </c>
      <c r="BQ154">
        <v>1.4848699999999999</v>
      </c>
      <c r="BR154">
        <v>0.73770000000000002</v>
      </c>
      <c r="BS154">
        <v>1.21519</v>
      </c>
      <c r="BT154">
        <v>0.83377000000000001</v>
      </c>
      <c r="BU154">
        <v>0.30676999999999999</v>
      </c>
      <c r="BV154">
        <v>0.15606999999999999</v>
      </c>
      <c r="BW154">
        <v>0.62565999999999999</v>
      </c>
      <c r="BX154">
        <v>0.57479999999999998</v>
      </c>
      <c r="BY154">
        <v>0.54161000000000004</v>
      </c>
      <c r="BZ154">
        <v>0.16273000000000001</v>
      </c>
      <c r="CA154">
        <v>0.82052999999999998</v>
      </c>
      <c r="CB154">
        <v>0.47897000000000001</v>
      </c>
      <c r="CC154">
        <v>0.32023000000000001</v>
      </c>
      <c r="CD154">
        <v>6.7407000000000004</v>
      </c>
      <c r="CE154">
        <v>0.45756999999999998</v>
      </c>
      <c r="CF154">
        <v>0.92420000000000002</v>
      </c>
      <c r="CG154">
        <v>3.0771999999999999</v>
      </c>
      <c r="CH154">
        <v>0.34562999999999999</v>
      </c>
      <c r="CI154">
        <v>1.3349599999999999</v>
      </c>
      <c r="CJ154">
        <v>0.70033000000000001</v>
      </c>
      <c r="CK154">
        <v>6.8425599999999998</v>
      </c>
      <c r="CL154">
        <v>21.47</v>
      </c>
      <c r="CM154">
        <v>7.2466699999999999</v>
      </c>
      <c r="CN154">
        <v>0.4</v>
      </c>
      <c r="CO154">
        <v>0.26667000000000002</v>
      </c>
      <c r="CP154">
        <v>0.13333</v>
      </c>
      <c r="CQ154">
        <v>0.3</v>
      </c>
      <c r="CR154">
        <v>0.36680000000000001</v>
      </c>
      <c r="CS154">
        <v>1.1670700000000001</v>
      </c>
      <c r="CT154">
        <v>0.13333</v>
      </c>
      <c r="CU154">
        <v>3.0670999999999999</v>
      </c>
      <c r="CV154">
        <v>0.1</v>
      </c>
      <c r="CW154">
        <v>1.1032999999999999</v>
      </c>
      <c r="CX154">
        <v>6.9339999999999999E-2</v>
      </c>
      <c r="CY154">
        <v>0</v>
      </c>
      <c r="CZ154">
        <v>0</v>
      </c>
      <c r="DA154">
        <v>7.1042699999999996</v>
      </c>
      <c r="DB154">
        <v>0.16667000000000001</v>
      </c>
      <c r="DC154">
        <v>6.6669999999999993E-2</v>
      </c>
      <c r="DD154">
        <v>0.30013000000000001</v>
      </c>
      <c r="DE154">
        <v>0.1</v>
      </c>
      <c r="DF154">
        <v>2.8953700000000002</v>
      </c>
      <c r="DG154">
        <v>3.3329999999999999E-2</v>
      </c>
      <c r="DH154">
        <v>0</v>
      </c>
      <c r="DI154">
        <v>0</v>
      </c>
      <c r="DJ154">
        <v>3.5648300000000002</v>
      </c>
      <c r="DK154">
        <v>0</v>
      </c>
      <c r="DL154">
        <v>0</v>
      </c>
      <c r="DM154">
        <v>0.37040000000000001</v>
      </c>
      <c r="DN154">
        <v>0.17466999999999999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0.54505999999999999</v>
      </c>
      <c r="EA154">
        <v>0.66666999999999998</v>
      </c>
      <c r="EB154">
        <v>0.43332999999999999</v>
      </c>
      <c r="EC154">
        <v>10.111470000000001</v>
      </c>
      <c r="ED154">
        <v>0.69520000000000004</v>
      </c>
      <c r="EE154">
        <v>43.333329999999997</v>
      </c>
      <c r="EF154">
        <v>1.01603</v>
      </c>
      <c r="EG154">
        <v>3.7376999999999998</v>
      </c>
      <c r="EH154">
        <v>0.59023000000000003</v>
      </c>
      <c r="EI154">
        <v>511.17</v>
      </c>
      <c r="EJ154">
        <v>0</v>
      </c>
      <c r="EK154">
        <v>0</v>
      </c>
      <c r="EL154">
        <v>0</v>
      </c>
      <c r="EM154" t="s">
        <v>241</v>
      </c>
      <c r="EN154" t="s">
        <v>242</v>
      </c>
      <c r="EO154" t="s">
        <v>242</v>
      </c>
      <c r="EP154" t="s">
        <v>242</v>
      </c>
      <c r="EQ154" t="s">
        <v>242</v>
      </c>
      <c r="ER154" t="s">
        <v>242</v>
      </c>
      <c r="ES154" t="s">
        <v>241</v>
      </c>
      <c r="ET154" t="s">
        <v>242</v>
      </c>
      <c r="EU154" t="s">
        <v>242</v>
      </c>
      <c r="EV154" t="s">
        <v>242</v>
      </c>
      <c r="EW154" t="s">
        <v>242</v>
      </c>
      <c r="EX154" t="s">
        <v>242</v>
      </c>
      <c r="EY154" t="s">
        <v>242</v>
      </c>
      <c r="EZ154" t="s">
        <v>242</v>
      </c>
      <c r="FA154" t="s">
        <v>242</v>
      </c>
      <c r="FB154" t="s">
        <v>242</v>
      </c>
      <c r="FC154" t="s">
        <v>242</v>
      </c>
      <c r="FD154" t="s">
        <v>242</v>
      </c>
      <c r="FE154" t="s">
        <v>242</v>
      </c>
      <c r="FF154" t="s">
        <v>242</v>
      </c>
      <c r="FG154" t="s">
        <v>242</v>
      </c>
      <c r="FH154" t="s">
        <v>242</v>
      </c>
      <c r="FI154" t="s">
        <v>242</v>
      </c>
      <c r="FJ154" t="s">
        <v>242</v>
      </c>
      <c r="FK154" t="s">
        <v>242</v>
      </c>
      <c r="FL154" t="s">
        <v>242</v>
      </c>
      <c r="FM154" t="s">
        <v>242</v>
      </c>
      <c r="FN154" t="s">
        <v>242</v>
      </c>
      <c r="FO154" t="s">
        <v>242</v>
      </c>
      <c r="FP154" t="s">
        <v>242</v>
      </c>
      <c r="FQ154" t="s">
        <v>242</v>
      </c>
      <c r="FR154" t="s">
        <v>242</v>
      </c>
      <c r="FS154" t="s">
        <v>242</v>
      </c>
      <c r="FT154" t="s">
        <v>242</v>
      </c>
      <c r="FU154" t="s">
        <v>242</v>
      </c>
      <c r="FV154" t="s">
        <v>242</v>
      </c>
      <c r="FW154" t="s">
        <v>242</v>
      </c>
      <c r="FX154" t="s">
        <v>242</v>
      </c>
      <c r="FY154" t="s">
        <v>242</v>
      </c>
      <c r="FZ154" t="s">
        <v>242</v>
      </c>
      <c r="GA154" t="s">
        <v>241</v>
      </c>
      <c r="GB154" t="s">
        <v>242</v>
      </c>
      <c r="GC154" t="s">
        <v>242</v>
      </c>
      <c r="GD154" t="s">
        <v>242</v>
      </c>
      <c r="GE154" t="s">
        <v>242</v>
      </c>
      <c r="GF154" t="s">
        <v>241</v>
      </c>
      <c r="GG154" t="s">
        <v>235</v>
      </c>
      <c r="GH154" t="s">
        <v>244</v>
      </c>
      <c r="GI154" t="s">
        <v>242</v>
      </c>
      <c r="GJ154" t="s">
        <v>242</v>
      </c>
      <c r="GK154" t="s">
        <v>242</v>
      </c>
      <c r="GL154">
        <v>0</v>
      </c>
      <c r="GM154">
        <v>0</v>
      </c>
      <c r="GN154">
        <v>0</v>
      </c>
      <c r="GR154" t="s">
        <v>242</v>
      </c>
      <c r="GS154" t="s">
        <v>242</v>
      </c>
      <c r="GT154" t="s">
        <v>242</v>
      </c>
      <c r="GU154" t="s">
        <v>242</v>
      </c>
      <c r="GV154" t="s">
        <v>242</v>
      </c>
      <c r="GW154" t="s">
        <v>242</v>
      </c>
      <c r="GX154" t="s">
        <v>242</v>
      </c>
      <c r="GY154" t="s">
        <v>242</v>
      </c>
      <c r="GZ154" t="s">
        <v>242</v>
      </c>
      <c r="HA154" t="s">
        <v>242</v>
      </c>
      <c r="HB154" t="s">
        <v>242</v>
      </c>
      <c r="HC154" t="s">
        <v>242</v>
      </c>
      <c r="HD154" t="s">
        <v>242</v>
      </c>
      <c r="HE154" t="s">
        <v>242</v>
      </c>
      <c r="HF154" t="s">
        <v>242</v>
      </c>
    </row>
    <row r="155" spans="1:214">
      <c r="A155">
        <v>3</v>
      </c>
      <c r="B155" t="s">
        <v>265</v>
      </c>
      <c r="F155">
        <v>465.5</v>
      </c>
      <c r="G155">
        <v>1947.652</v>
      </c>
      <c r="H155">
        <v>103.398</v>
      </c>
      <c r="I155">
        <v>21.39</v>
      </c>
      <c r="J155">
        <v>30.55</v>
      </c>
      <c r="K155">
        <v>24.38</v>
      </c>
      <c r="L155">
        <v>4.6520000000000001</v>
      </c>
      <c r="M155">
        <v>4.7539999999999996</v>
      </c>
      <c r="N155">
        <v>0.313</v>
      </c>
      <c r="O155">
        <v>0</v>
      </c>
      <c r="P155">
        <v>5.4</v>
      </c>
      <c r="Q155">
        <v>2.4</v>
      </c>
      <c r="R155">
        <v>1.6E-2</v>
      </c>
      <c r="S155">
        <v>0</v>
      </c>
      <c r="T155">
        <v>0.67600000000000005</v>
      </c>
      <c r="U155">
        <v>0.51500000000000001</v>
      </c>
      <c r="V155">
        <v>37.5</v>
      </c>
      <c r="W155">
        <v>0.77300000000000002</v>
      </c>
      <c r="X155">
        <v>0.252</v>
      </c>
      <c r="Y155">
        <v>3.3639999999999999</v>
      </c>
      <c r="Z155">
        <v>7.1589999999999998</v>
      </c>
      <c r="AA155">
        <v>0.78300000000000003</v>
      </c>
      <c r="AB155">
        <v>0.52200000000000002</v>
      </c>
      <c r="AC155">
        <v>4.46</v>
      </c>
      <c r="AD155">
        <v>29.7</v>
      </c>
      <c r="AE155">
        <v>1.2</v>
      </c>
      <c r="AF155">
        <v>51.078000000000003</v>
      </c>
      <c r="AG155">
        <v>1198.0999999999999</v>
      </c>
      <c r="AH155">
        <v>523</v>
      </c>
      <c r="AI155">
        <v>44.3</v>
      </c>
      <c r="AJ155">
        <v>56</v>
      </c>
      <c r="AK155">
        <v>247.3</v>
      </c>
      <c r="AL155">
        <v>247.1</v>
      </c>
      <c r="AM155">
        <v>1659.7</v>
      </c>
      <c r="AN155">
        <v>2.1549999999999998</v>
      </c>
      <c r="AO155">
        <v>2.9470000000000001</v>
      </c>
      <c r="AP155">
        <v>0.27</v>
      </c>
      <c r="AQ155">
        <v>0.89700000000000002</v>
      </c>
      <c r="AR155">
        <v>111</v>
      </c>
      <c r="AS155">
        <v>4.6100000000000003</v>
      </c>
      <c r="AT155">
        <v>0</v>
      </c>
      <c r="AU155">
        <v>0</v>
      </c>
      <c r="AV155">
        <v>0</v>
      </c>
      <c r="AW155">
        <v>0</v>
      </c>
      <c r="AX155">
        <v>0.88400000000000001</v>
      </c>
      <c r="AY155">
        <v>0.53500000000000003</v>
      </c>
      <c r="AZ155">
        <v>0</v>
      </c>
      <c r="BA155">
        <v>1.419</v>
      </c>
      <c r="BB155">
        <v>1.155</v>
      </c>
      <c r="BC155">
        <v>1.1850000000000001</v>
      </c>
      <c r="BD155">
        <v>0</v>
      </c>
      <c r="BE155">
        <v>2.3450000000000002</v>
      </c>
      <c r="BF155">
        <v>0.01</v>
      </c>
      <c r="BG155">
        <v>0</v>
      </c>
      <c r="BH155">
        <v>0</v>
      </c>
      <c r="BI155">
        <v>21.320799999999998</v>
      </c>
      <c r="BJ155">
        <v>21.320799999999998</v>
      </c>
      <c r="BK155">
        <v>1.2330000000000001</v>
      </c>
      <c r="BL155">
        <v>1.498</v>
      </c>
      <c r="BM155">
        <v>0.4778</v>
      </c>
      <c r="BN155">
        <v>1.0720000000000001</v>
      </c>
      <c r="BO155">
        <v>0.14299999999999999</v>
      </c>
      <c r="BP155">
        <v>1.82</v>
      </c>
      <c r="BQ155">
        <v>2.6190000000000002</v>
      </c>
      <c r="BR155">
        <v>0.96399999999999997</v>
      </c>
      <c r="BS155">
        <v>1.494</v>
      </c>
      <c r="BT155">
        <v>1.6439999999999999</v>
      </c>
      <c r="BU155">
        <v>0.48499999999999999</v>
      </c>
      <c r="BV155">
        <v>0.255</v>
      </c>
      <c r="BW155">
        <v>0.84699999999999998</v>
      </c>
      <c r="BX155">
        <v>0.70699999999999996</v>
      </c>
      <c r="BY155">
        <v>0.89200000000000002</v>
      </c>
      <c r="BZ155">
        <v>0.23</v>
      </c>
      <c r="CA155">
        <v>1.083</v>
      </c>
      <c r="CB155">
        <v>1.2110000000000001</v>
      </c>
      <c r="CC155">
        <v>0.70099999999999996</v>
      </c>
      <c r="CD155">
        <v>10.494999999999999</v>
      </c>
      <c r="CE155">
        <v>1.145</v>
      </c>
      <c r="CF155">
        <v>1.8740000000000001</v>
      </c>
      <c r="CG155">
        <v>3.552</v>
      </c>
      <c r="CH155">
        <v>1.0629999999999999</v>
      </c>
      <c r="CI155">
        <v>1.0920000000000001</v>
      </c>
      <c r="CJ155">
        <v>0.89800000000000002</v>
      </c>
      <c r="CK155">
        <v>9.6240000000000006</v>
      </c>
      <c r="CL155">
        <v>153.5</v>
      </c>
      <c r="CM155">
        <v>50.6</v>
      </c>
      <c r="CN155">
        <v>0</v>
      </c>
      <c r="CO155">
        <v>0</v>
      </c>
      <c r="CP155">
        <v>0</v>
      </c>
      <c r="CQ155">
        <v>0</v>
      </c>
      <c r="CR155">
        <v>0.06</v>
      </c>
      <c r="CS155">
        <v>0.38400000000000001</v>
      </c>
      <c r="CT155">
        <v>1.2E-2</v>
      </c>
      <c r="CU155">
        <v>6.6680000000000001</v>
      </c>
      <c r="CV155">
        <v>2.4E-2</v>
      </c>
      <c r="CW155">
        <v>3.7490000000000001</v>
      </c>
      <c r="CX155">
        <v>1.2E-2</v>
      </c>
      <c r="CY155">
        <v>0</v>
      </c>
      <c r="CZ155">
        <v>0</v>
      </c>
      <c r="DA155">
        <v>10.923</v>
      </c>
      <c r="DB155">
        <v>0</v>
      </c>
      <c r="DC155">
        <v>0</v>
      </c>
      <c r="DD155">
        <v>0.91200000000000003</v>
      </c>
      <c r="DE155">
        <v>1.2E-2</v>
      </c>
      <c r="DF155">
        <v>12.907999999999999</v>
      </c>
      <c r="DG155">
        <v>0.252</v>
      </c>
      <c r="DH155">
        <v>0</v>
      </c>
      <c r="DI155">
        <v>0</v>
      </c>
      <c r="DJ155">
        <v>14.084</v>
      </c>
      <c r="DK155">
        <v>0</v>
      </c>
      <c r="DL155">
        <v>0</v>
      </c>
      <c r="DM155">
        <v>3.2360000000000002</v>
      </c>
      <c r="DN155">
        <v>0.28899999999999998</v>
      </c>
      <c r="DO155">
        <v>0</v>
      </c>
      <c r="DP155">
        <v>0</v>
      </c>
      <c r="DQ155">
        <v>3.5999999999999997E-2</v>
      </c>
      <c r="DR155">
        <v>2.4E-2</v>
      </c>
      <c r="DS155">
        <v>0.06</v>
      </c>
      <c r="DT155">
        <v>1.2E-2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3.657</v>
      </c>
      <c r="EA155">
        <v>0</v>
      </c>
      <c r="EB155">
        <v>0</v>
      </c>
      <c r="EC155">
        <v>28.65</v>
      </c>
      <c r="ED155">
        <v>1.7689999999999999</v>
      </c>
      <c r="EE155">
        <v>68.400000000000006</v>
      </c>
      <c r="EF155">
        <v>2.8029999999999999</v>
      </c>
      <c r="EG155">
        <v>2.0316700000000001</v>
      </c>
      <c r="EH155">
        <v>2.4289999999999998</v>
      </c>
      <c r="EI155">
        <v>175</v>
      </c>
      <c r="EJ155">
        <v>0</v>
      </c>
      <c r="EK155">
        <v>0</v>
      </c>
      <c r="EL155">
        <v>0</v>
      </c>
      <c r="EM155" t="s">
        <v>241</v>
      </c>
      <c r="EX155" t="s">
        <v>241</v>
      </c>
      <c r="FA155" t="s">
        <v>242</v>
      </c>
      <c r="FG155" t="s">
        <v>241</v>
      </c>
      <c r="FH155" t="s">
        <v>241</v>
      </c>
      <c r="FI155" t="s">
        <v>241</v>
      </c>
      <c r="FJ155" t="s">
        <v>241</v>
      </c>
      <c r="GA155" t="s">
        <v>242</v>
      </c>
      <c r="GE155" t="s">
        <v>242</v>
      </c>
      <c r="GF155" t="s">
        <v>242</v>
      </c>
      <c r="GG155" t="s">
        <v>266</v>
      </c>
      <c r="GH155" t="s">
        <v>250</v>
      </c>
      <c r="GI155" t="s">
        <v>242</v>
      </c>
      <c r="GJ155" t="s">
        <v>242</v>
      </c>
      <c r="GK155" t="s">
        <v>242</v>
      </c>
      <c r="GL155">
        <v>0</v>
      </c>
      <c r="GM155">
        <v>0</v>
      </c>
      <c r="GN155">
        <v>0</v>
      </c>
    </row>
    <row r="156" spans="1:214">
      <c r="A156">
        <v>4</v>
      </c>
      <c r="B156" t="s">
        <v>341</v>
      </c>
      <c r="D156" t="s">
        <v>241</v>
      </c>
      <c r="E156" t="s">
        <v>231</v>
      </c>
      <c r="F156">
        <v>465.5</v>
      </c>
      <c r="G156">
        <v>1947.652</v>
      </c>
      <c r="H156">
        <v>103.398</v>
      </c>
      <c r="I156">
        <v>21.39</v>
      </c>
      <c r="J156">
        <v>30.55</v>
      </c>
      <c r="K156">
        <v>24.38</v>
      </c>
      <c r="L156">
        <v>4.6520000000000001</v>
      </c>
      <c r="M156">
        <v>4.7539999999999996</v>
      </c>
      <c r="N156">
        <v>0.313</v>
      </c>
      <c r="O156">
        <v>0</v>
      </c>
      <c r="P156">
        <v>5.4</v>
      </c>
      <c r="Q156">
        <v>2.4</v>
      </c>
      <c r="R156">
        <v>1.6E-2</v>
      </c>
      <c r="S156">
        <v>0</v>
      </c>
      <c r="T156">
        <v>0.67600000000000005</v>
      </c>
      <c r="U156">
        <v>0.51500000000000001</v>
      </c>
      <c r="V156">
        <v>37.5</v>
      </c>
      <c r="W156">
        <v>0.77300000000000002</v>
      </c>
      <c r="X156">
        <v>0.252</v>
      </c>
      <c r="Y156">
        <v>3.3639999999999999</v>
      </c>
      <c r="Z156">
        <v>7.1589999999999998</v>
      </c>
      <c r="AA156">
        <v>0.78300000000000003</v>
      </c>
      <c r="AB156">
        <v>0.52200000000000002</v>
      </c>
      <c r="AC156">
        <v>4.46</v>
      </c>
      <c r="AD156">
        <v>29.7</v>
      </c>
      <c r="AE156">
        <v>1.2</v>
      </c>
      <c r="AF156">
        <v>51.078000000000003</v>
      </c>
      <c r="AG156">
        <v>1198.0999999999999</v>
      </c>
      <c r="AH156">
        <v>523</v>
      </c>
      <c r="AI156">
        <v>44.3</v>
      </c>
      <c r="AJ156">
        <v>56</v>
      </c>
      <c r="AK156">
        <v>247.3</v>
      </c>
      <c r="AL156">
        <v>247.1</v>
      </c>
      <c r="AM156">
        <v>1659.7</v>
      </c>
      <c r="AN156">
        <v>2.1549999999999998</v>
      </c>
      <c r="AO156">
        <v>2.9470000000000001</v>
      </c>
      <c r="AP156">
        <v>0.27</v>
      </c>
      <c r="AQ156">
        <v>0.89700000000000002</v>
      </c>
      <c r="AR156">
        <v>111</v>
      </c>
      <c r="AS156">
        <v>4.6100000000000003</v>
      </c>
      <c r="AT156">
        <v>0</v>
      </c>
      <c r="AU156">
        <v>0</v>
      </c>
      <c r="AV156">
        <v>0</v>
      </c>
      <c r="AW156">
        <v>0</v>
      </c>
      <c r="AX156">
        <v>0.88400000000000001</v>
      </c>
      <c r="AY156">
        <v>0.53500000000000003</v>
      </c>
      <c r="AZ156">
        <v>0</v>
      </c>
      <c r="BA156">
        <v>1.419</v>
      </c>
      <c r="BB156">
        <v>1.155</v>
      </c>
      <c r="BC156">
        <v>1.1850000000000001</v>
      </c>
      <c r="BD156">
        <v>0</v>
      </c>
      <c r="BE156">
        <v>2.3450000000000002</v>
      </c>
      <c r="BF156">
        <v>0.01</v>
      </c>
      <c r="BG156">
        <v>0</v>
      </c>
      <c r="BH156">
        <v>0</v>
      </c>
      <c r="BI156">
        <v>21.320799999999998</v>
      </c>
      <c r="BJ156">
        <v>21.320799999999998</v>
      </c>
      <c r="BK156">
        <v>1.2330000000000001</v>
      </c>
      <c r="BL156">
        <v>1.498</v>
      </c>
      <c r="BM156">
        <v>0.4778</v>
      </c>
      <c r="BN156">
        <v>1.0720000000000001</v>
      </c>
      <c r="BO156">
        <v>0.14299999999999999</v>
      </c>
      <c r="BP156">
        <v>1.82</v>
      </c>
      <c r="BQ156">
        <v>2.6190000000000002</v>
      </c>
      <c r="BR156">
        <v>0.96399999999999997</v>
      </c>
      <c r="BS156">
        <v>1.494</v>
      </c>
      <c r="BT156">
        <v>1.6439999999999999</v>
      </c>
      <c r="BU156">
        <v>0.48499999999999999</v>
      </c>
      <c r="BV156">
        <v>0.255</v>
      </c>
      <c r="BW156">
        <v>0.84699999999999998</v>
      </c>
      <c r="BX156">
        <v>0.70699999999999996</v>
      </c>
      <c r="BY156">
        <v>0.89200000000000002</v>
      </c>
      <c r="BZ156">
        <v>0.23</v>
      </c>
      <c r="CA156">
        <v>1.083</v>
      </c>
      <c r="CB156">
        <v>1.2110000000000001</v>
      </c>
      <c r="CC156">
        <v>0.70099999999999996</v>
      </c>
      <c r="CD156">
        <v>10.494999999999999</v>
      </c>
      <c r="CE156">
        <v>1.145</v>
      </c>
      <c r="CF156">
        <v>1.8740000000000001</v>
      </c>
      <c r="CG156">
        <v>3.552</v>
      </c>
      <c r="CH156">
        <v>1.0629999999999999</v>
      </c>
      <c r="CI156">
        <v>1.0920000000000001</v>
      </c>
      <c r="CJ156">
        <v>0.89800000000000002</v>
      </c>
      <c r="CK156">
        <v>9.6240000000000006</v>
      </c>
      <c r="CL156">
        <v>153.5</v>
      </c>
      <c r="CM156">
        <v>50.6</v>
      </c>
      <c r="CN156">
        <v>0</v>
      </c>
      <c r="CO156">
        <v>0</v>
      </c>
      <c r="CP156">
        <v>0</v>
      </c>
      <c r="CQ156">
        <v>0</v>
      </c>
      <c r="CR156">
        <v>0.06</v>
      </c>
      <c r="CS156">
        <v>0.38400000000000001</v>
      </c>
      <c r="CT156">
        <v>1.2E-2</v>
      </c>
      <c r="CU156">
        <v>6.6680000000000001</v>
      </c>
      <c r="CV156">
        <v>2.4E-2</v>
      </c>
      <c r="CW156">
        <v>3.7490000000000001</v>
      </c>
      <c r="CX156">
        <v>1.2E-2</v>
      </c>
      <c r="CY156">
        <v>0</v>
      </c>
      <c r="CZ156">
        <v>0</v>
      </c>
      <c r="DA156">
        <v>10.923</v>
      </c>
      <c r="DB156">
        <v>0</v>
      </c>
      <c r="DC156">
        <v>0</v>
      </c>
      <c r="DD156">
        <v>0.91200000000000003</v>
      </c>
      <c r="DE156">
        <v>1.2E-2</v>
      </c>
      <c r="DF156">
        <v>12.907999999999999</v>
      </c>
      <c r="DG156">
        <v>0.252</v>
      </c>
      <c r="DH156">
        <v>0</v>
      </c>
      <c r="DI156">
        <v>0</v>
      </c>
      <c r="DJ156">
        <v>14.084</v>
      </c>
      <c r="DK156">
        <v>0</v>
      </c>
      <c r="DL156">
        <v>0</v>
      </c>
      <c r="DM156">
        <v>3.2360000000000002</v>
      </c>
      <c r="DN156">
        <v>0.28899999999999998</v>
      </c>
      <c r="DO156">
        <v>0</v>
      </c>
      <c r="DP156">
        <v>0</v>
      </c>
      <c r="DQ156">
        <v>3.5999999999999997E-2</v>
      </c>
      <c r="DR156">
        <v>2.4E-2</v>
      </c>
      <c r="DS156">
        <v>0.06</v>
      </c>
      <c r="DT156">
        <v>1.2E-2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3.657</v>
      </c>
      <c r="EA156">
        <v>0</v>
      </c>
      <c r="EB156">
        <v>0</v>
      </c>
      <c r="EC156">
        <v>28.65</v>
      </c>
      <c r="ED156">
        <v>1.7689999999999999</v>
      </c>
      <c r="EE156">
        <v>68.400000000000006</v>
      </c>
      <c r="EF156">
        <v>2.8029999999999999</v>
      </c>
      <c r="EG156">
        <v>2.0316700000000001</v>
      </c>
      <c r="EH156">
        <v>2.4289999999999998</v>
      </c>
      <c r="EI156">
        <v>175</v>
      </c>
      <c r="EJ156">
        <v>0</v>
      </c>
      <c r="EK156">
        <v>0</v>
      </c>
      <c r="EL156">
        <v>0</v>
      </c>
      <c r="EM156" t="s">
        <v>241</v>
      </c>
      <c r="EN156" t="s">
        <v>242</v>
      </c>
      <c r="EO156" t="s">
        <v>242</v>
      </c>
      <c r="EP156" t="s">
        <v>242</v>
      </c>
      <c r="EQ156" t="s">
        <v>242</v>
      </c>
      <c r="ER156" t="s">
        <v>242</v>
      </c>
      <c r="ES156" t="s">
        <v>242</v>
      </c>
      <c r="ET156" t="s">
        <v>242</v>
      </c>
      <c r="EU156" t="s">
        <v>242</v>
      </c>
      <c r="EV156" t="s">
        <v>242</v>
      </c>
      <c r="EW156" t="s">
        <v>242</v>
      </c>
      <c r="EX156" t="s">
        <v>241</v>
      </c>
      <c r="EY156" t="s">
        <v>242</v>
      </c>
      <c r="EZ156" t="s">
        <v>242</v>
      </c>
      <c r="FA156" t="s">
        <v>242</v>
      </c>
      <c r="FB156" t="s">
        <v>242</v>
      </c>
      <c r="FC156" t="s">
        <v>242</v>
      </c>
      <c r="FD156" t="s">
        <v>242</v>
      </c>
      <c r="FE156" t="s">
        <v>242</v>
      </c>
      <c r="FF156" t="s">
        <v>242</v>
      </c>
      <c r="FG156" t="s">
        <v>241</v>
      </c>
      <c r="FH156" t="s">
        <v>241</v>
      </c>
      <c r="FI156" t="s">
        <v>241</v>
      </c>
      <c r="FJ156" t="s">
        <v>241</v>
      </c>
      <c r="FK156" t="s">
        <v>242</v>
      </c>
      <c r="FL156" t="s">
        <v>242</v>
      </c>
      <c r="FM156" t="s">
        <v>242</v>
      </c>
      <c r="FN156" t="s">
        <v>242</v>
      </c>
      <c r="FO156" t="s">
        <v>242</v>
      </c>
      <c r="FP156" t="s">
        <v>242</v>
      </c>
      <c r="FQ156" t="s">
        <v>242</v>
      </c>
      <c r="FR156" t="s">
        <v>242</v>
      </c>
      <c r="FS156" t="s">
        <v>242</v>
      </c>
      <c r="FT156" t="s">
        <v>242</v>
      </c>
      <c r="FU156" t="s">
        <v>242</v>
      </c>
      <c r="FV156" t="s">
        <v>242</v>
      </c>
      <c r="FW156" t="s">
        <v>242</v>
      </c>
      <c r="FX156" t="s">
        <v>242</v>
      </c>
      <c r="FY156" t="s">
        <v>242</v>
      </c>
      <c r="FZ156" t="s">
        <v>242</v>
      </c>
      <c r="GA156" t="s">
        <v>242</v>
      </c>
      <c r="GB156" t="s">
        <v>242</v>
      </c>
      <c r="GC156" t="s">
        <v>242</v>
      </c>
      <c r="GD156" t="s">
        <v>242</v>
      </c>
      <c r="GE156" t="s">
        <v>242</v>
      </c>
      <c r="GF156" t="s">
        <v>242</v>
      </c>
      <c r="GG156" t="s">
        <v>266</v>
      </c>
      <c r="GH156" t="s">
        <v>250</v>
      </c>
      <c r="GI156" t="s">
        <v>242</v>
      </c>
      <c r="GJ156" t="s">
        <v>242</v>
      </c>
      <c r="GK156" t="s">
        <v>242</v>
      </c>
      <c r="GL156">
        <v>0</v>
      </c>
      <c r="GM156">
        <v>0</v>
      </c>
      <c r="GN156">
        <v>0</v>
      </c>
      <c r="GR156" t="s">
        <v>242</v>
      </c>
      <c r="GS156" t="s">
        <v>242</v>
      </c>
      <c r="GT156" t="s">
        <v>242</v>
      </c>
      <c r="GU156" t="s">
        <v>242</v>
      </c>
      <c r="GV156" t="s">
        <v>242</v>
      </c>
      <c r="GW156" t="s">
        <v>242</v>
      </c>
      <c r="GX156" t="s">
        <v>242</v>
      </c>
      <c r="GY156" t="s">
        <v>242</v>
      </c>
      <c r="GZ156" t="s">
        <v>242</v>
      </c>
      <c r="HA156" t="s">
        <v>242</v>
      </c>
      <c r="HB156" t="s">
        <v>242</v>
      </c>
      <c r="HC156" t="s">
        <v>242</v>
      </c>
      <c r="HD156" t="s">
        <v>242</v>
      </c>
      <c r="HE156" t="s">
        <v>242</v>
      </c>
      <c r="HF156" t="s">
        <v>242</v>
      </c>
    </row>
    <row r="157" spans="1:214">
      <c r="A157">
        <v>3</v>
      </c>
      <c r="B157" t="s">
        <v>267</v>
      </c>
      <c r="F157">
        <v>536.29999999999995</v>
      </c>
      <c r="G157">
        <v>2243.8791999999999</v>
      </c>
      <c r="H157">
        <v>96.486000000000004</v>
      </c>
      <c r="I157">
        <v>20.405999999999999</v>
      </c>
      <c r="J157">
        <v>38.637999999999998</v>
      </c>
      <c r="K157">
        <v>24.5</v>
      </c>
      <c r="L157">
        <v>4.7119999999999997</v>
      </c>
      <c r="M157">
        <v>4.3940000000000001</v>
      </c>
      <c r="N157">
        <v>0.313</v>
      </c>
      <c r="O157">
        <v>0</v>
      </c>
      <c r="P157">
        <v>29.4</v>
      </c>
      <c r="Q157">
        <v>6</v>
      </c>
      <c r="R157">
        <v>0.14799999999999999</v>
      </c>
      <c r="S157">
        <v>0</v>
      </c>
      <c r="T157">
        <v>0.7</v>
      </c>
      <c r="U157">
        <v>0.56299999999999994</v>
      </c>
      <c r="V157">
        <v>36.299999999999997</v>
      </c>
      <c r="W157">
        <v>0.52100000000000002</v>
      </c>
      <c r="X157">
        <v>0.26400000000000001</v>
      </c>
      <c r="Y157">
        <v>3.5920000000000001</v>
      </c>
      <c r="Z157">
        <v>7.2430000000000003</v>
      </c>
      <c r="AA157">
        <v>0.72299999999999998</v>
      </c>
      <c r="AB157">
        <v>0.35399999999999998</v>
      </c>
      <c r="AC157">
        <v>3.38</v>
      </c>
      <c r="AD157">
        <v>29.7</v>
      </c>
      <c r="AE157">
        <v>2.4</v>
      </c>
      <c r="AF157">
        <v>49.902000000000001</v>
      </c>
      <c r="AG157">
        <v>1075.7</v>
      </c>
      <c r="AH157">
        <v>443.8</v>
      </c>
      <c r="AI157">
        <v>44.3</v>
      </c>
      <c r="AJ157">
        <v>53.6</v>
      </c>
      <c r="AK157">
        <v>200.5</v>
      </c>
      <c r="AL157">
        <v>238.7</v>
      </c>
      <c r="AM157">
        <v>1495.3</v>
      </c>
      <c r="AN157">
        <v>2.6110000000000002</v>
      </c>
      <c r="AO157">
        <v>3.7389999999999999</v>
      </c>
      <c r="AP157">
        <v>0.29399999999999998</v>
      </c>
      <c r="AQ157">
        <v>0.86099999999999999</v>
      </c>
      <c r="AR157">
        <v>109.8</v>
      </c>
      <c r="AS157">
        <v>3.17</v>
      </c>
      <c r="AT157">
        <v>0</v>
      </c>
      <c r="AU157">
        <v>0</v>
      </c>
      <c r="AV157">
        <v>0</v>
      </c>
      <c r="AW157">
        <v>0</v>
      </c>
      <c r="AX157">
        <v>0.92</v>
      </c>
      <c r="AY157">
        <v>0.55900000000000005</v>
      </c>
      <c r="AZ157">
        <v>0</v>
      </c>
      <c r="BA157">
        <v>1.4790000000000001</v>
      </c>
      <c r="BB157">
        <v>1.143</v>
      </c>
      <c r="BC157">
        <v>1.1850000000000001</v>
      </c>
      <c r="BD157">
        <v>0</v>
      </c>
      <c r="BE157">
        <v>2.3330000000000002</v>
      </c>
      <c r="BF157">
        <v>0.01</v>
      </c>
      <c r="BG157">
        <v>0</v>
      </c>
      <c r="BH157">
        <v>7.1999999999999995E-2</v>
      </c>
      <c r="BI157">
        <v>21.320799999999998</v>
      </c>
      <c r="BJ157">
        <v>21.392800000000001</v>
      </c>
      <c r="BK157">
        <v>1.2450000000000001</v>
      </c>
      <c r="BL157">
        <v>1.51</v>
      </c>
      <c r="BM157">
        <v>0.48980000000000001</v>
      </c>
      <c r="BN157">
        <v>1.0840000000000001</v>
      </c>
      <c r="BO157">
        <v>0.155</v>
      </c>
      <c r="BP157">
        <v>1.8320000000000001</v>
      </c>
      <c r="BQ157">
        <v>2.6549999999999998</v>
      </c>
      <c r="BR157">
        <v>0.94</v>
      </c>
      <c r="BS157">
        <v>1.494</v>
      </c>
      <c r="BT157">
        <v>1.548</v>
      </c>
      <c r="BU157">
        <v>0.46100000000000002</v>
      </c>
      <c r="BV157">
        <v>0.24299999999999999</v>
      </c>
      <c r="BW157">
        <v>0.81100000000000005</v>
      </c>
      <c r="BX157">
        <v>0.65900000000000003</v>
      </c>
      <c r="BY157">
        <v>0.85599999999999998</v>
      </c>
      <c r="BZ157">
        <v>0.218</v>
      </c>
      <c r="CA157">
        <v>1.0589999999999999</v>
      </c>
      <c r="CB157">
        <v>1.1870000000000001</v>
      </c>
      <c r="CC157">
        <v>0.64100000000000001</v>
      </c>
      <c r="CD157">
        <v>10.111000000000001</v>
      </c>
      <c r="CE157">
        <v>1.133</v>
      </c>
      <c r="CF157">
        <v>1.79</v>
      </c>
      <c r="CG157">
        <v>3.4079999999999999</v>
      </c>
      <c r="CH157">
        <v>0.97899999999999998</v>
      </c>
      <c r="CI157">
        <v>1.044</v>
      </c>
      <c r="CJ157">
        <v>0.81399999999999995</v>
      </c>
      <c r="CK157">
        <v>9.1679999999999993</v>
      </c>
      <c r="CL157">
        <v>122.3</v>
      </c>
      <c r="CM157">
        <v>41</v>
      </c>
      <c r="CN157">
        <v>0</v>
      </c>
      <c r="CO157">
        <v>0</v>
      </c>
      <c r="CP157">
        <v>0</v>
      </c>
      <c r="CQ157">
        <v>0</v>
      </c>
      <c r="CR157">
        <v>7.1999999999999995E-2</v>
      </c>
      <c r="CS157">
        <v>0.55200000000000005</v>
      </c>
      <c r="CT157">
        <v>3.5999999999999997E-2</v>
      </c>
      <c r="CU157">
        <v>8.4920000000000009</v>
      </c>
      <c r="CV157">
        <v>7.1999999999999995E-2</v>
      </c>
      <c r="CW157">
        <v>4.7450000000000001</v>
      </c>
      <c r="CX157">
        <v>2.4E-2</v>
      </c>
      <c r="CY157">
        <v>0</v>
      </c>
      <c r="CZ157">
        <v>0</v>
      </c>
      <c r="DA157">
        <v>14.007</v>
      </c>
      <c r="DB157">
        <v>0.06</v>
      </c>
      <c r="DC157">
        <v>0</v>
      </c>
      <c r="DD157">
        <v>1.26</v>
      </c>
      <c r="DE157">
        <v>2.4E-2</v>
      </c>
      <c r="DF157">
        <v>16.196000000000002</v>
      </c>
      <c r="DG157">
        <v>0.28799999999999998</v>
      </c>
      <c r="DH157">
        <v>0</v>
      </c>
      <c r="DI157">
        <v>0</v>
      </c>
      <c r="DJ157">
        <v>17.827999999999999</v>
      </c>
      <c r="DK157">
        <v>0</v>
      </c>
      <c r="DL157">
        <v>0</v>
      </c>
      <c r="DM157">
        <v>3.7160000000000002</v>
      </c>
      <c r="DN157">
        <v>0.373</v>
      </c>
      <c r="DO157">
        <v>0</v>
      </c>
      <c r="DP157">
        <v>0</v>
      </c>
      <c r="DQ157">
        <v>4.8000000000000001E-2</v>
      </c>
      <c r="DR157">
        <v>2.4E-2</v>
      </c>
      <c r="DS157">
        <v>0.108</v>
      </c>
      <c r="DT157">
        <v>2.4E-2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4.2809999999999997</v>
      </c>
      <c r="EA157">
        <v>0</v>
      </c>
      <c r="EB157">
        <v>0</v>
      </c>
      <c r="EC157">
        <v>36.101999999999997</v>
      </c>
      <c r="ED157">
        <v>2.3330000000000002</v>
      </c>
      <c r="EE157">
        <v>64.8</v>
      </c>
      <c r="EF157">
        <v>2.7789999999999999</v>
      </c>
      <c r="EG157">
        <v>2.0416699999999999</v>
      </c>
      <c r="EH157">
        <v>2.165</v>
      </c>
      <c r="EI157">
        <v>175</v>
      </c>
      <c r="EJ157">
        <v>0</v>
      </c>
      <c r="EK157">
        <v>0</v>
      </c>
      <c r="EL157">
        <v>0</v>
      </c>
      <c r="EM157" t="s">
        <v>241</v>
      </c>
      <c r="EU157" t="s">
        <v>241</v>
      </c>
      <c r="EV157" t="s">
        <v>241</v>
      </c>
      <c r="EX157" t="s">
        <v>241</v>
      </c>
      <c r="FA157" t="s">
        <v>242</v>
      </c>
      <c r="FG157" t="s">
        <v>241</v>
      </c>
      <c r="FH157" t="s">
        <v>241</v>
      </c>
      <c r="FI157" t="s">
        <v>241</v>
      </c>
      <c r="FJ157" t="s">
        <v>241</v>
      </c>
      <c r="FM157" t="s">
        <v>241</v>
      </c>
      <c r="GA157" t="s">
        <v>242</v>
      </c>
      <c r="GE157" t="s">
        <v>242</v>
      </c>
      <c r="GF157" t="s">
        <v>242</v>
      </c>
      <c r="GG157" t="s">
        <v>251</v>
      </c>
      <c r="GH157" t="s">
        <v>268</v>
      </c>
      <c r="GI157" t="s">
        <v>242</v>
      </c>
      <c r="GJ157" t="s">
        <v>242</v>
      </c>
      <c r="GK157" t="s">
        <v>242</v>
      </c>
      <c r="GL157">
        <v>0</v>
      </c>
      <c r="GM157">
        <v>0</v>
      </c>
      <c r="GN157">
        <v>0</v>
      </c>
    </row>
    <row r="158" spans="1:214">
      <c r="A158">
        <v>4</v>
      </c>
      <c r="B158" t="s">
        <v>344</v>
      </c>
      <c r="D158" t="s">
        <v>241</v>
      </c>
      <c r="E158" t="s">
        <v>231</v>
      </c>
      <c r="F158">
        <v>536.29999999999995</v>
      </c>
      <c r="G158">
        <v>2243.8791999999999</v>
      </c>
      <c r="H158">
        <v>96.486000000000004</v>
      </c>
      <c r="I158">
        <v>20.405999999999999</v>
      </c>
      <c r="J158">
        <v>38.637999999999998</v>
      </c>
      <c r="K158">
        <v>24.5</v>
      </c>
      <c r="L158">
        <v>4.7119999999999997</v>
      </c>
      <c r="M158">
        <v>4.3940000000000001</v>
      </c>
      <c r="N158">
        <v>0.313</v>
      </c>
      <c r="O158">
        <v>0</v>
      </c>
      <c r="P158">
        <v>29.4</v>
      </c>
      <c r="Q158">
        <v>6</v>
      </c>
      <c r="R158">
        <v>0.14799999999999999</v>
      </c>
      <c r="S158">
        <v>0</v>
      </c>
      <c r="T158">
        <v>0.7</v>
      </c>
      <c r="U158">
        <v>0.56299999999999994</v>
      </c>
      <c r="V158">
        <v>36.299999999999997</v>
      </c>
      <c r="W158">
        <v>0.52100000000000002</v>
      </c>
      <c r="X158">
        <v>0.26400000000000001</v>
      </c>
      <c r="Y158">
        <v>3.5920000000000001</v>
      </c>
      <c r="Z158">
        <v>7.2430000000000003</v>
      </c>
      <c r="AA158">
        <v>0.72299999999999998</v>
      </c>
      <c r="AB158">
        <v>0.35399999999999998</v>
      </c>
      <c r="AC158">
        <v>3.38</v>
      </c>
      <c r="AD158">
        <v>29.7</v>
      </c>
      <c r="AE158">
        <v>2.4</v>
      </c>
      <c r="AF158">
        <v>49.902000000000001</v>
      </c>
      <c r="AG158">
        <v>1075.7</v>
      </c>
      <c r="AH158">
        <v>443.8</v>
      </c>
      <c r="AI158">
        <v>44.3</v>
      </c>
      <c r="AJ158">
        <v>53.6</v>
      </c>
      <c r="AK158">
        <v>200.5</v>
      </c>
      <c r="AL158">
        <v>238.7</v>
      </c>
      <c r="AM158">
        <v>1495.3</v>
      </c>
      <c r="AN158">
        <v>2.6110000000000002</v>
      </c>
      <c r="AO158">
        <v>3.7389999999999999</v>
      </c>
      <c r="AP158">
        <v>0.29399999999999998</v>
      </c>
      <c r="AQ158">
        <v>0.86099999999999999</v>
      </c>
      <c r="AR158">
        <v>109.8</v>
      </c>
      <c r="AS158">
        <v>3.17</v>
      </c>
      <c r="AT158">
        <v>0</v>
      </c>
      <c r="AU158">
        <v>0</v>
      </c>
      <c r="AV158">
        <v>0</v>
      </c>
      <c r="AW158">
        <v>0</v>
      </c>
      <c r="AX158">
        <v>0.92</v>
      </c>
      <c r="AY158">
        <v>0.55900000000000005</v>
      </c>
      <c r="AZ158">
        <v>0</v>
      </c>
      <c r="BA158">
        <v>1.4790000000000001</v>
      </c>
      <c r="BB158">
        <v>1.143</v>
      </c>
      <c r="BC158">
        <v>1.1850000000000001</v>
      </c>
      <c r="BD158">
        <v>0</v>
      </c>
      <c r="BE158">
        <v>2.3330000000000002</v>
      </c>
      <c r="BF158">
        <v>0.01</v>
      </c>
      <c r="BG158">
        <v>0</v>
      </c>
      <c r="BH158">
        <v>7.1999999999999995E-2</v>
      </c>
      <c r="BI158">
        <v>21.320799999999998</v>
      </c>
      <c r="BJ158">
        <v>21.392800000000001</v>
      </c>
      <c r="BK158">
        <v>1.2450000000000001</v>
      </c>
      <c r="BL158">
        <v>1.51</v>
      </c>
      <c r="BM158">
        <v>0.48980000000000001</v>
      </c>
      <c r="BN158">
        <v>1.0840000000000001</v>
      </c>
      <c r="BO158">
        <v>0.155</v>
      </c>
      <c r="BP158">
        <v>1.8320000000000001</v>
      </c>
      <c r="BQ158">
        <v>2.6549999999999998</v>
      </c>
      <c r="BR158">
        <v>0.94</v>
      </c>
      <c r="BS158">
        <v>1.494</v>
      </c>
      <c r="BT158">
        <v>1.548</v>
      </c>
      <c r="BU158">
        <v>0.46100000000000002</v>
      </c>
      <c r="BV158">
        <v>0.24299999999999999</v>
      </c>
      <c r="BW158">
        <v>0.81100000000000005</v>
      </c>
      <c r="BX158">
        <v>0.65900000000000003</v>
      </c>
      <c r="BY158">
        <v>0.85599999999999998</v>
      </c>
      <c r="BZ158">
        <v>0.218</v>
      </c>
      <c r="CA158">
        <v>1.0589999999999999</v>
      </c>
      <c r="CB158">
        <v>1.1870000000000001</v>
      </c>
      <c r="CC158">
        <v>0.64100000000000001</v>
      </c>
      <c r="CD158">
        <v>10.111000000000001</v>
      </c>
      <c r="CE158">
        <v>1.133</v>
      </c>
      <c r="CF158">
        <v>1.79</v>
      </c>
      <c r="CG158">
        <v>3.4079999999999999</v>
      </c>
      <c r="CH158">
        <v>0.97899999999999998</v>
      </c>
      <c r="CI158">
        <v>1.044</v>
      </c>
      <c r="CJ158">
        <v>0.81399999999999995</v>
      </c>
      <c r="CK158">
        <v>9.1679999999999993</v>
      </c>
      <c r="CL158">
        <v>122.3</v>
      </c>
      <c r="CM158">
        <v>41</v>
      </c>
      <c r="CN158">
        <v>0</v>
      </c>
      <c r="CO158">
        <v>0</v>
      </c>
      <c r="CP158">
        <v>0</v>
      </c>
      <c r="CQ158">
        <v>0</v>
      </c>
      <c r="CR158">
        <v>7.1999999999999995E-2</v>
      </c>
      <c r="CS158">
        <v>0.55200000000000005</v>
      </c>
      <c r="CT158">
        <v>3.5999999999999997E-2</v>
      </c>
      <c r="CU158">
        <v>8.4920000000000009</v>
      </c>
      <c r="CV158">
        <v>7.1999999999999995E-2</v>
      </c>
      <c r="CW158">
        <v>4.7450000000000001</v>
      </c>
      <c r="CX158">
        <v>2.4E-2</v>
      </c>
      <c r="CY158">
        <v>0</v>
      </c>
      <c r="CZ158">
        <v>0</v>
      </c>
      <c r="DA158">
        <v>14.007</v>
      </c>
      <c r="DB158">
        <v>0.06</v>
      </c>
      <c r="DC158">
        <v>0</v>
      </c>
      <c r="DD158">
        <v>1.26</v>
      </c>
      <c r="DE158">
        <v>2.4E-2</v>
      </c>
      <c r="DF158">
        <v>16.196000000000002</v>
      </c>
      <c r="DG158">
        <v>0.28799999999999998</v>
      </c>
      <c r="DH158">
        <v>0</v>
      </c>
      <c r="DI158">
        <v>0</v>
      </c>
      <c r="DJ158">
        <v>17.827999999999999</v>
      </c>
      <c r="DK158">
        <v>0</v>
      </c>
      <c r="DL158">
        <v>0</v>
      </c>
      <c r="DM158">
        <v>3.7160000000000002</v>
      </c>
      <c r="DN158">
        <v>0.373</v>
      </c>
      <c r="DO158">
        <v>0</v>
      </c>
      <c r="DP158">
        <v>0</v>
      </c>
      <c r="DQ158">
        <v>4.8000000000000001E-2</v>
      </c>
      <c r="DR158">
        <v>2.4E-2</v>
      </c>
      <c r="DS158">
        <v>0.108</v>
      </c>
      <c r="DT158">
        <v>2.4E-2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4.2809999999999997</v>
      </c>
      <c r="EA158">
        <v>0</v>
      </c>
      <c r="EB158">
        <v>0</v>
      </c>
      <c r="EC158">
        <v>36.101999999999997</v>
      </c>
      <c r="ED158">
        <v>2.3330000000000002</v>
      </c>
      <c r="EE158">
        <v>64.8</v>
      </c>
      <c r="EF158">
        <v>2.7789999999999999</v>
      </c>
      <c r="EG158">
        <v>2.0416699999999999</v>
      </c>
      <c r="EH158">
        <v>2.165</v>
      </c>
      <c r="EI158">
        <v>175</v>
      </c>
      <c r="EJ158">
        <v>0</v>
      </c>
      <c r="EK158">
        <v>0</v>
      </c>
      <c r="EL158">
        <v>0</v>
      </c>
      <c r="EM158" t="s">
        <v>241</v>
      </c>
      <c r="EN158" t="s">
        <v>242</v>
      </c>
      <c r="EO158" t="s">
        <v>242</v>
      </c>
      <c r="EP158" t="s">
        <v>242</v>
      </c>
      <c r="EQ158" t="s">
        <v>242</v>
      </c>
      <c r="ER158" t="s">
        <v>242</v>
      </c>
      <c r="ES158" t="s">
        <v>242</v>
      </c>
      <c r="ET158" t="s">
        <v>242</v>
      </c>
      <c r="EU158" t="s">
        <v>241</v>
      </c>
      <c r="EV158" t="s">
        <v>241</v>
      </c>
      <c r="EW158" t="s">
        <v>242</v>
      </c>
      <c r="EX158" t="s">
        <v>241</v>
      </c>
      <c r="EY158" t="s">
        <v>242</v>
      </c>
      <c r="EZ158" t="s">
        <v>242</v>
      </c>
      <c r="FA158" t="s">
        <v>242</v>
      </c>
      <c r="FB158" t="s">
        <v>242</v>
      </c>
      <c r="FC158" t="s">
        <v>242</v>
      </c>
      <c r="FD158" t="s">
        <v>242</v>
      </c>
      <c r="FE158" t="s">
        <v>242</v>
      </c>
      <c r="FF158" t="s">
        <v>242</v>
      </c>
      <c r="FG158" t="s">
        <v>241</v>
      </c>
      <c r="FH158" t="s">
        <v>241</v>
      </c>
      <c r="FI158" t="s">
        <v>241</v>
      </c>
      <c r="FJ158" t="s">
        <v>241</v>
      </c>
      <c r="FK158" t="s">
        <v>242</v>
      </c>
      <c r="FL158" t="s">
        <v>242</v>
      </c>
      <c r="FM158" t="s">
        <v>241</v>
      </c>
      <c r="FN158" t="s">
        <v>242</v>
      </c>
      <c r="FO158" t="s">
        <v>242</v>
      </c>
      <c r="FP158" t="s">
        <v>242</v>
      </c>
      <c r="FQ158" t="s">
        <v>242</v>
      </c>
      <c r="FR158" t="s">
        <v>242</v>
      </c>
      <c r="FS158" t="s">
        <v>242</v>
      </c>
      <c r="FT158" t="s">
        <v>242</v>
      </c>
      <c r="FU158" t="s">
        <v>242</v>
      </c>
      <c r="FV158" t="s">
        <v>242</v>
      </c>
      <c r="FW158" t="s">
        <v>242</v>
      </c>
      <c r="FX158" t="s">
        <v>242</v>
      </c>
      <c r="FY158" t="s">
        <v>242</v>
      </c>
      <c r="FZ158" t="s">
        <v>242</v>
      </c>
      <c r="GA158" t="s">
        <v>242</v>
      </c>
      <c r="GB158" t="s">
        <v>242</v>
      </c>
      <c r="GC158" t="s">
        <v>242</v>
      </c>
      <c r="GD158" t="s">
        <v>242</v>
      </c>
      <c r="GE158" t="s">
        <v>242</v>
      </c>
      <c r="GF158" t="s">
        <v>242</v>
      </c>
      <c r="GG158" t="s">
        <v>251</v>
      </c>
      <c r="GH158" t="s">
        <v>268</v>
      </c>
      <c r="GI158" t="s">
        <v>242</v>
      </c>
      <c r="GJ158" t="s">
        <v>242</v>
      </c>
      <c r="GK158" t="s">
        <v>242</v>
      </c>
      <c r="GL158">
        <v>0</v>
      </c>
      <c r="GM158">
        <v>0</v>
      </c>
      <c r="GN158">
        <v>0</v>
      </c>
      <c r="GR158" t="s">
        <v>242</v>
      </c>
      <c r="GS158" t="s">
        <v>242</v>
      </c>
      <c r="GT158" t="s">
        <v>242</v>
      </c>
      <c r="GU158" t="s">
        <v>242</v>
      </c>
      <c r="GV158" t="s">
        <v>242</v>
      </c>
      <c r="GW158" t="s">
        <v>242</v>
      </c>
      <c r="GX158" t="s">
        <v>242</v>
      </c>
      <c r="GY158" t="s">
        <v>242</v>
      </c>
      <c r="GZ158" t="s">
        <v>242</v>
      </c>
      <c r="HA158" t="s">
        <v>242</v>
      </c>
      <c r="HB158" t="s">
        <v>242</v>
      </c>
      <c r="HC158" t="s">
        <v>242</v>
      </c>
      <c r="HD158" t="s">
        <v>242</v>
      </c>
      <c r="HE158" t="s">
        <v>242</v>
      </c>
      <c r="HF158" t="s">
        <v>242</v>
      </c>
    </row>
    <row r="159" spans="1:214">
      <c r="A159">
        <v>3</v>
      </c>
      <c r="B159" t="s">
        <v>269</v>
      </c>
      <c r="F159">
        <v>446.8</v>
      </c>
      <c r="G159">
        <v>1869.4112</v>
      </c>
      <c r="H159">
        <v>63.002000000000002</v>
      </c>
      <c r="I159">
        <v>24.471</v>
      </c>
      <c r="J159">
        <v>25.006</v>
      </c>
      <c r="K159">
        <v>29.015000000000001</v>
      </c>
      <c r="L159">
        <v>2.41</v>
      </c>
      <c r="M159">
        <v>5.0739999999999998</v>
      </c>
      <c r="N159">
        <v>0.94499999999999995</v>
      </c>
      <c r="O159">
        <v>0</v>
      </c>
      <c r="P159">
        <v>259.3</v>
      </c>
      <c r="Q159">
        <v>217.5</v>
      </c>
      <c r="R159">
        <v>0.17599999999999999</v>
      </c>
      <c r="S159">
        <v>1</v>
      </c>
      <c r="T159">
        <v>1.1839999999999999</v>
      </c>
      <c r="U159">
        <v>0.90100000000000002</v>
      </c>
      <c r="V159">
        <v>35</v>
      </c>
      <c r="W159">
        <v>0.33200000000000002</v>
      </c>
      <c r="X159">
        <v>0.35099999999999998</v>
      </c>
      <c r="Y159">
        <v>1.3268</v>
      </c>
      <c r="Z159">
        <v>6.5549999999999997</v>
      </c>
      <c r="AA159">
        <v>0.65500000000000003</v>
      </c>
      <c r="AB159">
        <v>0.14699999999999999</v>
      </c>
      <c r="AC159">
        <v>7.21</v>
      </c>
      <c r="AD159">
        <v>53</v>
      </c>
      <c r="AE159">
        <v>1.44</v>
      </c>
      <c r="AF159">
        <v>0.51400000000000001</v>
      </c>
      <c r="AG159">
        <v>984.8</v>
      </c>
      <c r="AH159">
        <v>283.8</v>
      </c>
      <c r="AI159">
        <v>645.29999999999995</v>
      </c>
      <c r="AJ159">
        <v>53.5</v>
      </c>
      <c r="AK159">
        <v>508</v>
      </c>
      <c r="AL159">
        <v>214.5</v>
      </c>
      <c r="AM159">
        <v>1504.3</v>
      </c>
      <c r="AN159">
        <v>1.4610000000000001</v>
      </c>
      <c r="AO159">
        <v>3.754</v>
      </c>
      <c r="AP159">
        <v>0.32</v>
      </c>
      <c r="AQ159">
        <v>0.57399999999999995</v>
      </c>
      <c r="AR159">
        <v>136.5</v>
      </c>
      <c r="AS159">
        <v>29.83</v>
      </c>
      <c r="AT159">
        <v>0</v>
      </c>
      <c r="AU159">
        <v>0</v>
      </c>
      <c r="AV159">
        <v>0</v>
      </c>
      <c r="AW159">
        <v>0</v>
      </c>
      <c r="AX159">
        <v>2.0979999999999999</v>
      </c>
      <c r="AY159">
        <v>2.2519999999999998</v>
      </c>
      <c r="AZ159">
        <v>0</v>
      </c>
      <c r="BA159">
        <v>4.3449999999999998</v>
      </c>
      <c r="BB159">
        <v>1.0589999999999999</v>
      </c>
      <c r="BC159">
        <v>0.47499999999999998</v>
      </c>
      <c r="BD159">
        <v>0.32500000000000001</v>
      </c>
      <c r="BE159">
        <v>1.8540000000000001</v>
      </c>
      <c r="BF159">
        <v>0.08</v>
      </c>
      <c r="BG159">
        <v>0.09</v>
      </c>
      <c r="BH159">
        <v>0</v>
      </c>
      <c r="BI159">
        <v>22.021000000000001</v>
      </c>
      <c r="BJ159">
        <v>22.021000000000001</v>
      </c>
      <c r="BK159">
        <v>0.78800000000000003</v>
      </c>
      <c r="BL159">
        <v>1.032</v>
      </c>
      <c r="BM159">
        <v>0.151</v>
      </c>
      <c r="BN159">
        <v>0.39900000000000002</v>
      </c>
      <c r="BO159">
        <v>9.7000000000000003E-2</v>
      </c>
      <c r="BP159">
        <v>0.99299999999999999</v>
      </c>
      <c r="BQ159">
        <v>1.472</v>
      </c>
      <c r="BR159">
        <v>1.222</v>
      </c>
      <c r="BS159">
        <v>2.258</v>
      </c>
      <c r="BT159">
        <v>1.788</v>
      </c>
      <c r="BU159">
        <v>0.55500000000000005</v>
      </c>
      <c r="BV159">
        <v>0.16400000000000001</v>
      </c>
      <c r="BW159">
        <v>1.226</v>
      </c>
      <c r="BX159">
        <v>1.1559999999999999</v>
      </c>
      <c r="BY159">
        <v>0.97099999999999997</v>
      </c>
      <c r="BZ159">
        <v>0.32100000000000001</v>
      </c>
      <c r="CA159">
        <v>1.514</v>
      </c>
      <c r="CB159">
        <v>0.86299999999999999</v>
      </c>
      <c r="CC159">
        <v>0.61899999999999999</v>
      </c>
      <c r="CD159">
        <v>12.641999999999999</v>
      </c>
      <c r="CE159">
        <v>0.73399999999999999</v>
      </c>
      <c r="CF159">
        <v>1.5880000000000001</v>
      </c>
      <c r="CG159">
        <v>5.6619999999999999</v>
      </c>
      <c r="CH159">
        <v>0.501</v>
      </c>
      <c r="CI159">
        <v>2.7080000000000002</v>
      </c>
      <c r="CJ159">
        <v>1.302</v>
      </c>
      <c r="CK159">
        <v>12.497999999999999</v>
      </c>
      <c r="CL159">
        <v>59.1</v>
      </c>
      <c r="CM159">
        <v>19.600000000000001</v>
      </c>
      <c r="CN159">
        <v>0.79200000000000004</v>
      </c>
      <c r="CO159">
        <v>0.51200000000000001</v>
      </c>
      <c r="CP159">
        <v>0.316</v>
      </c>
      <c r="CQ159">
        <v>0.63600000000000001</v>
      </c>
      <c r="CR159">
        <v>0.82799999999999996</v>
      </c>
      <c r="CS159">
        <v>2.4409999999999998</v>
      </c>
      <c r="CT159">
        <v>0.26400000000000001</v>
      </c>
      <c r="CU159">
        <v>6.26</v>
      </c>
      <c r="CV159">
        <v>0.20499999999999999</v>
      </c>
      <c r="CW159">
        <v>2.36</v>
      </c>
      <c r="CX159">
        <v>0.13200000000000001</v>
      </c>
      <c r="CY159">
        <v>0.02</v>
      </c>
      <c r="CZ159">
        <v>0</v>
      </c>
      <c r="DA159">
        <v>14.768000000000001</v>
      </c>
      <c r="DB159">
        <v>0.312</v>
      </c>
      <c r="DC159">
        <v>0.152</v>
      </c>
      <c r="DD159">
        <v>0.65200000000000002</v>
      </c>
      <c r="DE159">
        <v>0.224</v>
      </c>
      <c r="DF159">
        <v>5.9569999999999999</v>
      </c>
      <c r="DG159">
        <v>0.123</v>
      </c>
      <c r="DH159">
        <v>7.4999999999999997E-2</v>
      </c>
      <c r="DI159">
        <v>0</v>
      </c>
      <c r="DJ159">
        <v>7.4950000000000001</v>
      </c>
      <c r="DK159">
        <v>0</v>
      </c>
      <c r="DL159">
        <v>0</v>
      </c>
      <c r="DM159">
        <v>0.81</v>
      </c>
      <c r="DN159">
        <v>0.35899999999999999</v>
      </c>
      <c r="DO159">
        <v>0</v>
      </c>
      <c r="DP159">
        <v>0</v>
      </c>
      <c r="DQ159">
        <v>0</v>
      </c>
      <c r="DR159">
        <v>0</v>
      </c>
      <c r="DS159">
        <v>5.5E-2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1.224</v>
      </c>
      <c r="EA159">
        <v>1.304</v>
      </c>
      <c r="EB159">
        <v>0.95199999999999996</v>
      </c>
      <c r="EC159">
        <v>21.225999999999999</v>
      </c>
      <c r="ED159">
        <v>1.47</v>
      </c>
      <c r="EE159">
        <v>56</v>
      </c>
      <c r="EF159">
        <v>0.89400000000000002</v>
      </c>
      <c r="EG159">
        <v>2.4179200000000001</v>
      </c>
      <c r="EH159">
        <v>2.4500000000000002</v>
      </c>
      <c r="EI159">
        <v>43</v>
      </c>
      <c r="EJ159">
        <v>0</v>
      </c>
      <c r="EK159">
        <v>0</v>
      </c>
      <c r="EL159">
        <v>0</v>
      </c>
      <c r="EM159" t="s">
        <v>241</v>
      </c>
      <c r="ES159" t="s">
        <v>241</v>
      </c>
      <c r="FA159" t="s">
        <v>242</v>
      </c>
      <c r="FG159" t="s">
        <v>241</v>
      </c>
      <c r="GA159" t="s">
        <v>242</v>
      </c>
      <c r="GE159" t="s">
        <v>242</v>
      </c>
      <c r="GF159" t="s">
        <v>242</v>
      </c>
      <c r="GG159" t="s">
        <v>235</v>
      </c>
      <c r="GH159" t="s">
        <v>243</v>
      </c>
      <c r="GI159" t="s">
        <v>242</v>
      </c>
      <c r="GJ159" t="s">
        <v>242</v>
      </c>
      <c r="GK159" t="s">
        <v>242</v>
      </c>
      <c r="GL159">
        <v>0</v>
      </c>
      <c r="GM159">
        <v>0</v>
      </c>
      <c r="GN159">
        <v>0</v>
      </c>
    </row>
    <row r="160" spans="1:214">
      <c r="A160">
        <v>4</v>
      </c>
      <c r="B160" t="s">
        <v>342</v>
      </c>
      <c r="D160" t="s">
        <v>241</v>
      </c>
      <c r="E160" t="s">
        <v>231</v>
      </c>
      <c r="F160">
        <v>446.8</v>
      </c>
      <c r="G160">
        <v>1869.4112</v>
      </c>
      <c r="H160">
        <v>63.002000000000002</v>
      </c>
      <c r="I160">
        <v>24.471</v>
      </c>
      <c r="J160">
        <v>25.006</v>
      </c>
      <c r="K160">
        <v>29.015000000000001</v>
      </c>
      <c r="L160">
        <v>2.41</v>
      </c>
      <c r="M160">
        <v>5.0739999999999998</v>
      </c>
      <c r="N160">
        <v>0.94499999999999995</v>
      </c>
      <c r="O160">
        <v>0</v>
      </c>
      <c r="P160">
        <v>259.3</v>
      </c>
      <c r="Q160">
        <v>217.5</v>
      </c>
      <c r="R160">
        <v>0.17599999999999999</v>
      </c>
      <c r="S160">
        <v>1</v>
      </c>
      <c r="T160">
        <v>1.1839999999999999</v>
      </c>
      <c r="U160">
        <v>0.90100000000000002</v>
      </c>
      <c r="V160">
        <v>35</v>
      </c>
      <c r="W160">
        <v>0.33200000000000002</v>
      </c>
      <c r="X160">
        <v>0.35099999999999998</v>
      </c>
      <c r="Y160">
        <v>1.3268</v>
      </c>
      <c r="Z160">
        <v>6.5549999999999997</v>
      </c>
      <c r="AA160">
        <v>0.65500000000000003</v>
      </c>
      <c r="AB160">
        <v>0.14699999999999999</v>
      </c>
      <c r="AC160">
        <v>7.21</v>
      </c>
      <c r="AD160">
        <v>53</v>
      </c>
      <c r="AE160">
        <v>1.44</v>
      </c>
      <c r="AF160">
        <v>0.51400000000000001</v>
      </c>
      <c r="AG160">
        <v>984.8</v>
      </c>
      <c r="AH160">
        <v>283.8</v>
      </c>
      <c r="AI160">
        <v>645.29999999999995</v>
      </c>
      <c r="AJ160">
        <v>53.5</v>
      </c>
      <c r="AK160">
        <v>508</v>
      </c>
      <c r="AL160">
        <v>214.5</v>
      </c>
      <c r="AM160">
        <v>1504.3</v>
      </c>
      <c r="AN160">
        <v>1.4610000000000001</v>
      </c>
      <c r="AO160">
        <v>3.754</v>
      </c>
      <c r="AP160">
        <v>0.32</v>
      </c>
      <c r="AQ160">
        <v>0.57399999999999995</v>
      </c>
      <c r="AR160">
        <v>136.5</v>
      </c>
      <c r="AS160">
        <v>29.83</v>
      </c>
      <c r="AT160">
        <v>0</v>
      </c>
      <c r="AU160">
        <v>0</v>
      </c>
      <c r="AV160">
        <v>0</v>
      </c>
      <c r="AW160">
        <v>0</v>
      </c>
      <c r="AX160">
        <v>2.0979999999999999</v>
      </c>
      <c r="AY160">
        <v>2.2519999999999998</v>
      </c>
      <c r="AZ160">
        <v>0</v>
      </c>
      <c r="BA160">
        <v>4.3449999999999998</v>
      </c>
      <c r="BB160">
        <v>1.0589999999999999</v>
      </c>
      <c r="BC160">
        <v>0.47499999999999998</v>
      </c>
      <c r="BD160">
        <v>0.32500000000000001</v>
      </c>
      <c r="BE160">
        <v>1.8540000000000001</v>
      </c>
      <c r="BF160">
        <v>0.08</v>
      </c>
      <c r="BG160">
        <v>0.09</v>
      </c>
      <c r="BH160">
        <v>0</v>
      </c>
      <c r="BI160">
        <v>22.021000000000001</v>
      </c>
      <c r="BJ160">
        <v>22.021000000000001</v>
      </c>
      <c r="BK160">
        <v>0.78800000000000003</v>
      </c>
      <c r="BL160">
        <v>1.032</v>
      </c>
      <c r="BM160">
        <v>0.151</v>
      </c>
      <c r="BN160">
        <v>0.39900000000000002</v>
      </c>
      <c r="BO160">
        <v>9.7000000000000003E-2</v>
      </c>
      <c r="BP160">
        <v>0.99299999999999999</v>
      </c>
      <c r="BQ160">
        <v>1.472</v>
      </c>
      <c r="BR160">
        <v>1.222</v>
      </c>
      <c r="BS160">
        <v>2.258</v>
      </c>
      <c r="BT160">
        <v>1.788</v>
      </c>
      <c r="BU160">
        <v>0.55500000000000005</v>
      </c>
      <c r="BV160">
        <v>0.16400000000000001</v>
      </c>
      <c r="BW160">
        <v>1.226</v>
      </c>
      <c r="BX160">
        <v>1.1559999999999999</v>
      </c>
      <c r="BY160">
        <v>0.97099999999999997</v>
      </c>
      <c r="BZ160">
        <v>0.32100000000000001</v>
      </c>
      <c r="CA160">
        <v>1.514</v>
      </c>
      <c r="CB160">
        <v>0.86299999999999999</v>
      </c>
      <c r="CC160">
        <v>0.61899999999999999</v>
      </c>
      <c r="CD160">
        <v>12.641999999999999</v>
      </c>
      <c r="CE160">
        <v>0.73399999999999999</v>
      </c>
      <c r="CF160">
        <v>1.5880000000000001</v>
      </c>
      <c r="CG160">
        <v>5.6619999999999999</v>
      </c>
      <c r="CH160">
        <v>0.501</v>
      </c>
      <c r="CI160">
        <v>2.7080000000000002</v>
      </c>
      <c r="CJ160">
        <v>1.302</v>
      </c>
      <c r="CK160">
        <v>12.497999999999999</v>
      </c>
      <c r="CL160">
        <v>59.1</v>
      </c>
      <c r="CM160">
        <v>19.600000000000001</v>
      </c>
      <c r="CN160">
        <v>0.79200000000000004</v>
      </c>
      <c r="CO160">
        <v>0.51200000000000001</v>
      </c>
      <c r="CP160">
        <v>0.316</v>
      </c>
      <c r="CQ160">
        <v>0.63600000000000001</v>
      </c>
      <c r="CR160">
        <v>0.82799999999999996</v>
      </c>
      <c r="CS160">
        <v>2.4409999999999998</v>
      </c>
      <c r="CT160">
        <v>0.26400000000000001</v>
      </c>
      <c r="CU160">
        <v>6.26</v>
      </c>
      <c r="CV160">
        <v>0.20499999999999999</v>
      </c>
      <c r="CW160">
        <v>2.36</v>
      </c>
      <c r="CX160">
        <v>0.13200000000000001</v>
      </c>
      <c r="CY160">
        <v>0.02</v>
      </c>
      <c r="CZ160">
        <v>0</v>
      </c>
      <c r="DA160">
        <v>14.768000000000001</v>
      </c>
      <c r="DB160">
        <v>0.312</v>
      </c>
      <c r="DC160">
        <v>0.152</v>
      </c>
      <c r="DD160">
        <v>0.65200000000000002</v>
      </c>
      <c r="DE160">
        <v>0.224</v>
      </c>
      <c r="DF160">
        <v>5.9569999999999999</v>
      </c>
      <c r="DG160">
        <v>0.123</v>
      </c>
      <c r="DH160">
        <v>7.4999999999999997E-2</v>
      </c>
      <c r="DI160">
        <v>0</v>
      </c>
      <c r="DJ160">
        <v>7.4950000000000001</v>
      </c>
      <c r="DK160">
        <v>0</v>
      </c>
      <c r="DL160">
        <v>0</v>
      </c>
      <c r="DM160">
        <v>0.81</v>
      </c>
      <c r="DN160">
        <v>0.35899999999999999</v>
      </c>
      <c r="DO160">
        <v>0</v>
      </c>
      <c r="DP160">
        <v>0</v>
      </c>
      <c r="DQ160">
        <v>0</v>
      </c>
      <c r="DR160">
        <v>0</v>
      </c>
      <c r="DS160">
        <v>5.5E-2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1.224</v>
      </c>
      <c r="EA160">
        <v>1.304</v>
      </c>
      <c r="EB160">
        <v>0.95199999999999996</v>
      </c>
      <c r="EC160">
        <v>21.225999999999999</v>
      </c>
      <c r="ED160">
        <v>1.47</v>
      </c>
      <c r="EE160">
        <v>56</v>
      </c>
      <c r="EF160">
        <v>0.89400000000000002</v>
      </c>
      <c r="EG160">
        <v>2.4179200000000001</v>
      </c>
      <c r="EH160">
        <v>2.4500000000000002</v>
      </c>
      <c r="EI160">
        <v>43</v>
      </c>
      <c r="EJ160">
        <v>0</v>
      </c>
      <c r="EK160">
        <v>0</v>
      </c>
      <c r="EL160">
        <v>0</v>
      </c>
      <c r="EM160" t="s">
        <v>241</v>
      </c>
      <c r="EN160" t="s">
        <v>242</v>
      </c>
      <c r="EO160" t="s">
        <v>242</v>
      </c>
      <c r="EP160" t="s">
        <v>242</v>
      </c>
      <c r="EQ160" t="s">
        <v>242</v>
      </c>
      <c r="ER160" t="s">
        <v>242</v>
      </c>
      <c r="ES160" t="s">
        <v>241</v>
      </c>
      <c r="ET160" t="s">
        <v>242</v>
      </c>
      <c r="EU160" t="s">
        <v>242</v>
      </c>
      <c r="EV160" t="s">
        <v>242</v>
      </c>
      <c r="EW160" t="s">
        <v>242</v>
      </c>
      <c r="EX160" t="s">
        <v>242</v>
      </c>
      <c r="EY160" t="s">
        <v>242</v>
      </c>
      <c r="EZ160" t="s">
        <v>242</v>
      </c>
      <c r="FA160" t="s">
        <v>242</v>
      </c>
      <c r="FB160" t="s">
        <v>242</v>
      </c>
      <c r="FC160" t="s">
        <v>242</v>
      </c>
      <c r="FD160" t="s">
        <v>242</v>
      </c>
      <c r="FE160" t="s">
        <v>242</v>
      </c>
      <c r="FF160" t="s">
        <v>242</v>
      </c>
      <c r="FG160" t="s">
        <v>241</v>
      </c>
      <c r="FH160" t="s">
        <v>242</v>
      </c>
      <c r="FI160" t="s">
        <v>242</v>
      </c>
      <c r="FJ160" t="s">
        <v>242</v>
      </c>
      <c r="FK160" t="s">
        <v>242</v>
      </c>
      <c r="FL160" t="s">
        <v>242</v>
      </c>
      <c r="FM160" t="s">
        <v>242</v>
      </c>
      <c r="FN160" t="s">
        <v>242</v>
      </c>
      <c r="FO160" t="s">
        <v>242</v>
      </c>
      <c r="FP160" t="s">
        <v>242</v>
      </c>
      <c r="FQ160" t="s">
        <v>242</v>
      </c>
      <c r="FR160" t="s">
        <v>242</v>
      </c>
      <c r="FS160" t="s">
        <v>242</v>
      </c>
      <c r="FT160" t="s">
        <v>242</v>
      </c>
      <c r="FU160" t="s">
        <v>242</v>
      </c>
      <c r="FV160" t="s">
        <v>242</v>
      </c>
      <c r="FW160" t="s">
        <v>242</v>
      </c>
      <c r="FX160" t="s">
        <v>242</v>
      </c>
      <c r="FY160" t="s">
        <v>242</v>
      </c>
      <c r="FZ160" t="s">
        <v>242</v>
      </c>
      <c r="GA160" t="s">
        <v>242</v>
      </c>
      <c r="GB160" t="s">
        <v>242</v>
      </c>
      <c r="GC160" t="s">
        <v>242</v>
      </c>
      <c r="GD160" t="s">
        <v>242</v>
      </c>
      <c r="GE160" t="s">
        <v>242</v>
      </c>
      <c r="GF160" t="s">
        <v>242</v>
      </c>
      <c r="GG160" t="s">
        <v>235</v>
      </c>
      <c r="GH160" t="s">
        <v>243</v>
      </c>
      <c r="GI160" t="s">
        <v>242</v>
      </c>
      <c r="GJ160" t="s">
        <v>242</v>
      </c>
      <c r="GK160" t="s">
        <v>242</v>
      </c>
      <c r="GL160">
        <v>0</v>
      </c>
      <c r="GM160">
        <v>0</v>
      </c>
      <c r="GN160">
        <v>0</v>
      </c>
      <c r="GR160" t="s">
        <v>242</v>
      </c>
      <c r="GS160" t="s">
        <v>242</v>
      </c>
      <c r="GT160" t="s">
        <v>242</v>
      </c>
      <c r="GU160" t="s">
        <v>242</v>
      </c>
      <c r="GV160" t="s">
        <v>242</v>
      </c>
      <c r="GW160" t="s">
        <v>242</v>
      </c>
      <c r="GX160" t="s">
        <v>242</v>
      </c>
      <c r="GY160" t="s">
        <v>242</v>
      </c>
      <c r="GZ160" t="s">
        <v>242</v>
      </c>
      <c r="HA160" t="s">
        <v>242</v>
      </c>
      <c r="HB160" t="s">
        <v>242</v>
      </c>
      <c r="HC160" t="s">
        <v>242</v>
      </c>
      <c r="HD160" t="s">
        <v>242</v>
      </c>
      <c r="HE160" t="s">
        <v>242</v>
      </c>
      <c r="HF160" t="s">
        <v>242</v>
      </c>
    </row>
    <row r="161" spans="1:214">
      <c r="A161">
        <v>3</v>
      </c>
      <c r="B161" t="s">
        <v>270</v>
      </c>
      <c r="F161">
        <v>423.6</v>
      </c>
      <c r="G161">
        <v>1772.3424</v>
      </c>
      <c r="H161">
        <v>69.13</v>
      </c>
      <c r="I161">
        <v>19.047000000000001</v>
      </c>
      <c r="J161">
        <v>24.85</v>
      </c>
      <c r="K161">
        <v>29.138999999999999</v>
      </c>
      <c r="L161">
        <v>2.4620000000000002</v>
      </c>
      <c r="M161">
        <v>4.702</v>
      </c>
      <c r="N161">
        <v>0.59299999999999997</v>
      </c>
      <c r="O161">
        <v>0</v>
      </c>
      <c r="P161">
        <v>146.9</v>
      </c>
      <c r="Q161">
        <v>114.7</v>
      </c>
      <c r="R161">
        <v>0.12</v>
      </c>
      <c r="S161">
        <v>0.5</v>
      </c>
      <c r="T161">
        <v>1.024</v>
      </c>
      <c r="U161">
        <v>0.71299999999999997</v>
      </c>
      <c r="V161">
        <v>30.2</v>
      </c>
      <c r="W161">
        <v>0.56399999999999995</v>
      </c>
      <c r="X161">
        <v>0.29899999999999999</v>
      </c>
      <c r="Y161">
        <v>2.2867999999999999</v>
      </c>
      <c r="Z161">
        <v>6.1029999999999998</v>
      </c>
      <c r="AA161">
        <v>0.67900000000000005</v>
      </c>
      <c r="AB161">
        <v>0.26700000000000002</v>
      </c>
      <c r="AC161">
        <v>7.37</v>
      </c>
      <c r="AD161">
        <v>45.4</v>
      </c>
      <c r="AE161">
        <v>1.1200000000000001</v>
      </c>
      <c r="AF161">
        <v>10.51</v>
      </c>
      <c r="AG161">
        <v>1083.5999999999999</v>
      </c>
      <c r="AH161">
        <v>360.6</v>
      </c>
      <c r="AI161">
        <v>339.3</v>
      </c>
      <c r="AJ161">
        <v>49.5</v>
      </c>
      <c r="AK161">
        <v>356</v>
      </c>
      <c r="AL161">
        <v>187.3</v>
      </c>
      <c r="AM161">
        <v>1599.1</v>
      </c>
      <c r="AN161">
        <v>1.6930000000000001</v>
      </c>
      <c r="AO161">
        <v>2.9060000000000001</v>
      </c>
      <c r="AP161">
        <v>0.312</v>
      </c>
      <c r="AQ161">
        <v>0.59399999999999997</v>
      </c>
      <c r="AR161">
        <v>110.9</v>
      </c>
      <c r="AS161">
        <v>16.87</v>
      </c>
      <c r="AT161">
        <v>0</v>
      </c>
      <c r="AU161">
        <v>0</v>
      </c>
      <c r="AV161">
        <v>0</v>
      </c>
      <c r="AW161">
        <v>0</v>
      </c>
      <c r="AX161">
        <v>2.1419999999999999</v>
      </c>
      <c r="AY161">
        <v>2.2879999999999998</v>
      </c>
      <c r="AZ161">
        <v>0</v>
      </c>
      <c r="BA161">
        <v>4.4249999999999998</v>
      </c>
      <c r="BB161">
        <v>1.071</v>
      </c>
      <c r="BC161">
        <v>0.47499999999999998</v>
      </c>
      <c r="BD161">
        <v>0.32500000000000001</v>
      </c>
      <c r="BE161">
        <v>1.8660000000000001</v>
      </c>
      <c r="BF161">
        <v>0.08</v>
      </c>
      <c r="BG161">
        <v>0.09</v>
      </c>
      <c r="BH161">
        <v>0</v>
      </c>
      <c r="BI161">
        <v>22.048999999999999</v>
      </c>
      <c r="BJ161">
        <v>22.048999999999999</v>
      </c>
      <c r="BK161">
        <v>0.79600000000000004</v>
      </c>
      <c r="BL161">
        <v>1.056</v>
      </c>
      <c r="BM161">
        <v>0.155</v>
      </c>
      <c r="BN161">
        <v>0.40699999999999997</v>
      </c>
      <c r="BO161">
        <v>0.10100000000000001</v>
      </c>
      <c r="BP161">
        <v>1.0129999999999999</v>
      </c>
      <c r="BQ161">
        <v>1.508</v>
      </c>
      <c r="BR161">
        <v>0.91800000000000004</v>
      </c>
      <c r="BS161">
        <v>1.6140000000000001</v>
      </c>
      <c r="BT161">
        <v>1.3680000000000001</v>
      </c>
      <c r="BU161">
        <v>0.42699999999999999</v>
      </c>
      <c r="BV161">
        <v>0.17599999999999999</v>
      </c>
      <c r="BW161">
        <v>0.89800000000000002</v>
      </c>
      <c r="BX161">
        <v>0.8</v>
      </c>
      <c r="BY161">
        <v>0.75900000000000001</v>
      </c>
      <c r="BZ161">
        <v>0.23300000000000001</v>
      </c>
      <c r="CA161">
        <v>1.0940000000000001</v>
      </c>
      <c r="CB161">
        <v>0.79500000000000004</v>
      </c>
      <c r="CC161">
        <v>0.51900000000000002</v>
      </c>
      <c r="CD161">
        <v>9.5820000000000007</v>
      </c>
      <c r="CE161">
        <v>0.71</v>
      </c>
      <c r="CF161">
        <v>1.3680000000000001</v>
      </c>
      <c r="CG161">
        <v>4.194</v>
      </c>
      <c r="CH161">
        <v>0.56899999999999995</v>
      </c>
      <c r="CI161">
        <v>1.764</v>
      </c>
      <c r="CJ161">
        <v>0.95399999999999996</v>
      </c>
      <c r="CK161">
        <v>9.5579999999999998</v>
      </c>
      <c r="CL161">
        <v>99.9</v>
      </c>
      <c r="CM161">
        <v>33.200000000000003</v>
      </c>
      <c r="CN161">
        <v>0.39600000000000002</v>
      </c>
      <c r="CO161">
        <v>0.25600000000000001</v>
      </c>
      <c r="CP161">
        <v>0.16800000000000001</v>
      </c>
      <c r="CQ161">
        <v>0.32800000000000001</v>
      </c>
      <c r="CR161">
        <v>0.46400000000000002</v>
      </c>
      <c r="CS161">
        <v>1.397</v>
      </c>
      <c r="CT161">
        <v>0.13600000000000001</v>
      </c>
      <c r="CU161">
        <v>5.7519999999999998</v>
      </c>
      <c r="CV161">
        <v>0.11700000000000001</v>
      </c>
      <c r="CW161">
        <v>2.6440000000000001</v>
      </c>
      <c r="CX161">
        <v>0.08</v>
      </c>
      <c r="CY161">
        <v>0.02</v>
      </c>
      <c r="CZ161">
        <v>0</v>
      </c>
      <c r="DA161">
        <v>11.763999999999999</v>
      </c>
      <c r="DB161">
        <v>0.156</v>
      </c>
      <c r="DC161">
        <v>7.5999999999999998E-2</v>
      </c>
      <c r="DD161">
        <v>0.69599999999999995</v>
      </c>
      <c r="DE161">
        <v>0.11600000000000001</v>
      </c>
      <c r="DF161">
        <v>8.0449999999999999</v>
      </c>
      <c r="DG161">
        <v>0.191</v>
      </c>
      <c r="DH161">
        <v>7.4999999999999997E-2</v>
      </c>
      <c r="DI161">
        <v>0</v>
      </c>
      <c r="DJ161">
        <v>9.359</v>
      </c>
      <c r="DK161">
        <v>0</v>
      </c>
      <c r="DL161">
        <v>0</v>
      </c>
      <c r="DM161">
        <v>1.694</v>
      </c>
      <c r="DN161">
        <v>0.29499999999999998</v>
      </c>
      <c r="DO161">
        <v>0</v>
      </c>
      <c r="DP161">
        <v>0</v>
      </c>
      <c r="DQ161">
        <v>1.2E-2</v>
      </c>
      <c r="DR161">
        <v>8.0000000000000002E-3</v>
      </c>
      <c r="DS161">
        <v>7.9000000000000001E-2</v>
      </c>
      <c r="DT161">
        <v>4.0000000000000001E-3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2.0880000000000001</v>
      </c>
      <c r="EA161">
        <v>0.65200000000000002</v>
      </c>
      <c r="EB161">
        <v>0.496</v>
      </c>
      <c r="EC161">
        <v>22.058</v>
      </c>
      <c r="ED161">
        <v>1.4419999999999999</v>
      </c>
      <c r="EE161">
        <v>53.6</v>
      </c>
      <c r="EF161">
        <v>0.998</v>
      </c>
      <c r="EG161">
        <v>2.4282499999999998</v>
      </c>
      <c r="EH161">
        <v>2.6059999999999999</v>
      </c>
      <c r="EI161">
        <v>81</v>
      </c>
      <c r="EJ161">
        <v>0</v>
      </c>
      <c r="EK161">
        <v>0</v>
      </c>
      <c r="EL161">
        <v>0</v>
      </c>
      <c r="EM161" t="s">
        <v>241</v>
      </c>
      <c r="ES161" t="s">
        <v>241</v>
      </c>
      <c r="FA161" t="s">
        <v>242</v>
      </c>
      <c r="FG161" t="s">
        <v>241</v>
      </c>
      <c r="FH161" t="s">
        <v>241</v>
      </c>
      <c r="GA161" t="s">
        <v>242</v>
      </c>
      <c r="GE161" t="s">
        <v>242</v>
      </c>
      <c r="GF161" t="s">
        <v>242</v>
      </c>
      <c r="GG161" t="s">
        <v>235</v>
      </c>
      <c r="GH161" t="s">
        <v>247</v>
      </c>
      <c r="GI161" t="s">
        <v>242</v>
      </c>
      <c r="GJ161" t="s">
        <v>242</v>
      </c>
      <c r="GK161" t="s">
        <v>242</v>
      </c>
      <c r="GL161">
        <v>0</v>
      </c>
      <c r="GM161">
        <v>0</v>
      </c>
      <c r="GN161">
        <v>0</v>
      </c>
    </row>
    <row r="162" spans="1:214">
      <c r="A162">
        <v>4</v>
      </c>
      <c r="B162" t="s">
        <v>343</v>
      </c>
      <c r="D162" t="s">
        <v>241</v>
      </c>
      <c r="E162" t="s">
        <v>231</v>
      </c>
      <c r="F162">
        <v>423.6</v>
      </c>
      <c r="G162">
        <v>1772.3424</v>
      </c>
      <c r="H162">
        <v>69.13</v>
      </c>
      <c r="I162">
        <v>19.047000000000001</v>
      </c>
      <c r="J162">
        <v>24.85</v>
      </c>
      <c r="K162">
        <v>29.138999999999999</v>
      </c>
      <c r="L162">
        <v>2.4620000000000002</v>
      </c>
      <c r="M162">
        <v>4.702</v>
      </c>
      <c r="N162">
        <v>0.59299999999999997</v>
      </c>
      <c r="O162">
        <v>0</v>
      </c>
      <c r="P162">
        <v>146.9</v>
      </c>
      <c r="Q162">
        <v>114.7</v>
      </c>
      <c r="R162">
        <v>0.12</v>
      </c>
      <c r="S162">
        <v>0.5</v>
      </c>
      <c r="T162">
        <v>1.024</v>
      </c>
      <c r="U162">
        <v>0.71299999999999997</v>
      </c>
      <c r="V162">
        <v>30.2</v>
      </c>
      <c r="W162">
        <v>0.56399999999999995</v>
      </c>
      <c r="X162">
        <v>0.29899999999999999</v>
      </c>
      <c r="Y162">
        <v>2.2867999999999999</v>
      </c>
      <c r="Z162">
        <v>6.1029999999999998</v>
      </c>
      <c r="AA162">
        <v>0.67900000000000005</v>
      </c>
      <c r="AB162">
        <v>0.26700000000000002</v>
      </c>
      <c r="AC162">
        <v>7.37</v>
      </c>
      <c r="AD162">
        <v>45.4</v>
      </c>
      <c r="AE162">
        <v>1.1200000000000001</v>
      </c>
      <c r="AF162">
        <v>10.51</v>
      </c>
      <c r="AG162">
        <v>1083.5999999999999</v>
      </c>
      <c r="AH162">
        <v>360.6</v>
      </c>
      <c r="AI162">
        <v>339.3</v>
      </c>
      <c r="AJ162">
        <v>49.5</v>
      </c>
      <c r="AK162">
        <v>356</v>
      </c>
      <c r="AL162">
        <v>187.3</v>
      </c>
      <c r="AM162">
        <v>1599.1</v>
      </c>
      <c r="AN162">
        <v>1.6930000000000001</v>
      </c>
      <c r="AO162">
        <v>2.9060000000000001</v>
      </c>
      <c r="AP162">
        <v>0.312</v>
      </c>
      <c r="AQ162">
        <v>0.59399999999999997</v>
      </c>
      <c r="AR162">
        <v>110.9</v>
      </c>
      <c r="AS162">
        <v>16.87</v>
      </c>
      <c r="AT162">
        <v>0</v>
      </c>
      <c r="AU162">
        <v>0</v>
      </c>
      <c r="AV162">
        <v>0</v>
      </c>
      <c r="AW162">
        <v>0</v>
      </c>
      <c r="AX162">
        <v>2.1419999999999999</v>
      </c>
      <c r="AY162">
        <v>2.2879999999999998</v>
      </c>
      <c r="AZ162">
        <v>0</v>
      </c>
      <c r="BA162">
        <v>4.4249999999999998</v>
      </c>
      <c r="BB162">
        <v>1.071</v>
      </c>
      <c r="BC162">
        <v>0.47499999999999998</v>
      </c>
      <c r="BD162">
        <v>0.32500000000000001</v>
      </c>
      <c r="BE162">
        <v>1.8660000000000001</v>
      </c>
      <c r="BF162">
        <v>0.08</v>
      </c>
      <c r="BG162">
        <v>0.09</v>
      </c>
      <c r="BH162">
        <v>0</v>
      </c>
      <c r="BI162">
        <v>22.048999999999999</v>
      </c>
      <c r="BJ162">
        <v>22.048999999999999</v>
      </c>
      <c r="BK162">
        <v>0.79600000000000004</v>
      </c>
      <c r="BL162">
        <v>1.056</v>
      </c>
      <c r="BM162">
        <v>0.155</v>
      </c>
      <c r="BN162">
        <v>0.40699999999999997</v>
      </c>
      <c r="BO162">
        <v>0.10100000000000001</v>
      </c>
      <c r="BP162">
        <v>1.0129999999999999</v>
      </c>
      <c r="BQ162">
        <v>1.508</v>
      </c>
      <c r="BR162">
        <v>0.91800000000000004</v>
      </c>
      <c r="BS162">
        <v>1.6140000000000001</v>
      </c>
      <c r="BT162">
        <v>1.3680000000000001</v>
      </c>
      <c r="BU162">
        <v>0.42699999999999999</v>
      </c>
      <c r="BV162">
        <v>0.17599999999999999</v>
      </c>
      <c r="BW162">
        <v>0.89800000000000002</v>
      </c>
      <c r="BX162">
        <v>0.8</v>
      </c>
      <c r="BY162">
        <v>0.75900000000000001</v>
      </c>
      <c r="BZ162">
        <v>0.23300000000000001</v>
      </c>
      <c r="CA162">
        <v>1.0940000000000001</v>
      </c>
      <c r="CB162">
        <v>0.79500000000000004</v>
      </c>
      <c r="CC162">
        <v>0.51900000000000002</v>
      </c>
      <c r="CD162">
        <v>9.5820000000000007</v>
      </c>
      <c r="CE162">
        <v>0.71</v>
      </c>
      <c r="CF162">
        <v>1.3680000000000001</v>
      </c>
      <c r="CG162">
        <v>4.194</v>
      </c>
      <c r="CH162">
        <v>0.56899999999999995</v>
      </c>
      <c r="CI162">
        <v>1.764</v>
      </c>
      <c r="CJ162">
        <v>0.95399999999999996</v>
      </c>
      <c r="CK162">
        <v>9.5579999999999998</v>
      </c>
      <c r="CL162">
        <v>99.9</v>
      </c>
      <c r="CM162">
        <v>33.200000000000003</v>
      </c>
      <c r="CN162">
        <v>0.39600000000000002</v>
      </c>
      <c r="CO162">
        <v>0.25600000000000001</v>
      </c>
      <c r="CP162">
        <v>0.16800000000000001</v>
      </c>
      <c r="CQ162">
        <v>0.32800000000000001</v>
      </c>
      <c r="CR162">
        <v>0.46400000000000002</v>
      </c>
      <c r="CS162">
        <v>1.397</v>
      </c>
      <c r="CT162">
        <v>0.13600000000000001</v>
      </c>
      <c r="CU162">
        <v>5.7519999999999998</v>
      </c>
      <c r="CV162">
        <v>0.11700000000000001</v>
      </c>
      <c r="CW162">
        <v>2.6440000000000001</v>
      </c>
      <c r="CX162">
        <v>0.08</v>
      </c>
      <c r="CY162">
        <v>0.02</v>
      </c>
      <c r="CZ162">
        <v>0</v>
      </c>
      <c r="DA162">
        <v>11.763999999999999</v>
      </c>
      <c r="DB162">
        <v>0.156</v>
      </c>
      <c r="DC162">
        <v>7.5999999999999998E-2</v>
      </c>
      <c r="DD162">
        <v>0.69599999999999995</v>
      </c>
      <c r="DE162">
        <v>0.11600000000000001</v>
      </c>
      <c r="DF162">
        <v>8.0449999999999999</v>
      </c>
      <c r="DG162">
        <v>0.191</v>
      </c>
      <c r="DH162">
        <v>7.4999999999999997E-2</v>
      </c>
      <c r="DI162">
        <v>0</v>
      </c>
      <c r="DJ162">
        <v>9.359</v>
      </c>
      <c r="DK162">
        <v>0</v>
      </c>
      <c r="DL162">
        <v>0</v>
      </c>
      <c r="DM162">
        <v>1.694</v>
      </c>
      <c r="DN162">
        <v>0.29499999999999998</v>
      </c>
      <c r="DO162">
        <v>0</v>
      </c>
      <c r="DP162">
        <v>0</v>
      </c>
      <c r="DQ162">
        <v>1.2E-2</v>
      </c>
      <c r="DR162">
        <v>8.0000000000000002E-3</v>
      </c>
      <c r="DS162">
        <v>7.9000000000000001E-2</v>
      </c>
      <c r="DT162">
        <v>4.0000000000000001E-3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2.0880000000000001</v>
      </c>
      <c r="EA162">
        <v>0.65200000000000002</v>
      </c>
      <c r="EB162">
        <v>0.496</v>
      </c>
      <c r="EC162">
        <v>22.058</v>
      </c>
      <c r="ED162">
        <v>1.4419999999999999</v>
      </c>
      <c r="EE162">
        <v>53.6</v>
      </c>
      <c r="EF162">
        <v>0.998</v>
      </c>
      <c r="EG162">
        <v>2.4282499999999998</v>
      </c>
      <c r="EH162">
        <v>2.6059999999999999</v>
      </c>
      <c r="EI162">
        <v>81</v>
      </c>
      <c r="EJ162">
        <v>0</v>
      </c>
      <c r="EK162">
        <v>0</v>
      </c>
      <c r="EL162">
        <v>0</v>
      </c>
      <c r="EM162" t="s">
        <v>241</v>
      </c>
      <c r="EN162" t="s">
        <v>242</v>
      </c>
      <c r="EO162" t="s">
        <v>242</v>
      </c>
      <c r="EP162" t="s">
        <v>242</v>
      </c>
      <c r="EQ162" t="s">
        <v>242</v>
      </c>
      <c r="ER162" t="s">
        <v>242</v>
      </c>
      <c r="ES162" t="s">
        <v>241</v>
      </c>
      <c r="ET162" t="s">
        <v>242</v>
      </c>
      <c r="EU162" t="s">
        <v>242</v>
      </c>
      <c r="EV162" t="s">
        <v>242</v>
      </c>
      <c r="EW162" t="s">
        <v>242</v>
      </c>
      <c r="EX162" t="s">
        <v>242</v>
      </c>
      <c r="EY162" t="s">
        <v>242</v>
      </c>
      <c r="EZ162" t="s">
        <v>242</v>
      </c>
      <c r="FA162" t="s">
        <v>242</v>
      </c>
      <c r="FB162" t="s">
        <v>242</v>
      </c>
      <c r="FC162" t="s">
        <v>242</v>
      </c>
      <c r="FD162" t="s">
        <v>242</v>
      </c>
      <c r="FE162" t="s">
        <v>242</v>
      </c>
      <c r="FF162" t="s">
        <v>242</v>
      </c>
      <c r="FG162" t="s">
        <v>241</v>
      </c>
      <c r="FH162" t="s">
        <v>241</v>
      </c>
      <c r="FI162" t="s">
        <v>242</v>
      </c>
      <c r="FJ162" t="s">
        <v>242</v>
      </c>
      <c r="FK162" t="s">
        <v>242</v>
      </c>
      <c r="FL162" t="s">
        <v>242</v>
      </c>
      <c r="FM162" t="s">
        <v>242</v>
      </c>
      <c r="FN162" t="s">
        <v>242</v>
      </c>
      <c r="FO162" t="s">
        <v>242</v>
      </c>
      <c r="FP162" t="s">
        <v>242</v>
      </c>
      <c r="FQ162" t="s">
        <v>242</v>
      </c>
      <c r="FR162" t="s">
        <v>242</v>
      </c>
      <c r="FS162" t="s">
        <v>242</v>
      </c>
      <c r="FT162" t="s">
        <v>242</v>
      </c>
      <c r="FU162" t="s">
        <v>242</v>
      </c>
      <c r="FV162" t="s">
        <v>242</v>
      </c>
      <c r="FW162" t="s">
        <v>242</v>
      </c>
      <c r="FX162" t="s">
        <v>242</v>
      </c>
      <c r="FY162" t="s">
        <v>242</v>
      </c>
      <c r="FZ162" t="s">
        <v>242</v>
      </c>
      <c r="GA162" t="s">
        <v>242</v>
      </c>
      <c r="GB162" t="s">
        <v>242</v>
      </c>
      <c r="GC162" t="s">
        <v>242</v>
      </c>
      <c r="GD162" t="s">
        <v>242</v>
      </c>
      <c r="GE162" t="s">
        <v>242</v>
      </c>
      <c r="GF162" t="s">
        <v>242</v>
      </c>
      <c r="GG162" t="s">
        <v>235</v>
      </c>
      <c r="GH162" t="s">
        <v>247</v>
      </c>
      <c r="GI162" t="s">
        <v>242</v>
      </c>
      <c r="GJ162" t="s">
        <v>242</v>
      </c>
      <c r="GK162" t="s">
        <v>242</v>
      </c>
      <c r="GL162">
        <v>0</v>
      </c>
      <c r="GM162">
        <v>0</v>
      </c>
      <c r="GN162">
        <v>0</v>
      </c>
      <c r="GR162" t="s">
        <v>242</v>
      </c>
      <c r="GS162" t="s">
        <v>242</v>
      </c>
      <c r="GT162" t="s">
        <v>242</v>
      </c>
      <c r="GU162" t="s">
        <v>242</v>
      </c>
      <c r="GV162" t="s">
        <v>242</v>
      </c>
      <c r="GW162" t="s">
        <v>242</v>
      </c>
      <c r="GX162" t="s">
        <v>242</v>
      </c>
      <c r="GY162" t="s">
        <v>242</v>
      </c>
      <c r="GZ162" t="s">
        <v>242</v>
      </c>
      <c r="HA162" t="s">
        <v>242</v>
      </c>
      <c r="HB162" t="s">
        <v>242</v>
      </c>
      <c r="HC162" t="s">
        <v>242</v>
      </c>
      <c r="HD162" t="s">
        <v>242</v>
      </c>
      <c r="HE162" t="s">
        <v>242</v>
      </c>
      <c r="HF162" t="s">
        <v>242</v>
      </c>
    </row>
    <row r="163" spans="1:214">
      <c r="A163">
        <v>1</v>
      </c>
      <c r="B163" t="s">
        <v>6</v>
      </c>
      <c r="C163" t="s">
        <v>440</v>
      </c>
    </row>
    <row r="164" spans="1:214">
      <c r="A164">
        <v>2</v>
      </c>
      <c r="B164" t="s">
        <v>229</v>
      </c>
    </row>
    <row r="165" spans="1:214">
      <c r="A165">
        <v>3</v>
      </c>
      <c r="B165" t="s">
        <v>257</v>
      </c>
      <c r="F165">
        <v>162.875</v>
      </c>
      <c r="G165">
        <v>681.46900000000005</v>
      </c>
      <c r="H165">
        <v>57.101030000000002</v>
      </c>
      <c r="I165">
        <v>9.8386300000000002</v>
      </c>
      <c r="J165">
        <v>8.7385300000000008</v>
      </c>
      <c r="K165">
        <v>10.4892</v>
      </c>
      <c r="L165">
        <v>1.7444</v>
      </c>
      <c r="M165">
        <v>0.75105</v>
      </c>
      <c r="N165">
        <v>9.1179999999999997E-2</v>
      </c>
      <c r="O165">
        <v>0</v>
      </c>
      <c r="P165">
        <v>150.505</v>
      </c>
      <c r="Q165">
        <v>45.4</v>
      </c>
      <c r="R165">
        <v>0.57204999999999995</v>
      </c>
      <c r="S165">
        <v>0.1835</v>
      </c>
      <c r="T165">
        <v>0.60860000000000003</v>
      </c>
      <c r="U165">
        <v>0.59360000000000002</v>
      </c>
      <c r="V165">
        <v>58.902500000000003</v>
      </c>
      <c r="W165">
        <v>7.5679999999999997E-2</v>
      </c>
      <c r="X165">
        <v>9.3229999999999993E-2</v>
      </c>
      <c r="Y165">
        <v>1.6030800000000001</v>
      </c>
      <c r="Z165">
        <v>3.1035499999999998</v>
      </c>
      <c r="AA165">
        <v>0.39922999999999997</v>
      </c>
      <c r="AB165">
        <v>0.11962</v>
      </c>
      <c r="AC165">
        <v>3.2297500000000001</v>
      </c>
      <c r="AD165">
        <v>16.877500000000001</v>
      </c>
      <c r="AE165">
        <v>1.22</v>
      </c>
      <c r="AF165">
        <v>10.828279999999999</v>
      </c>
      <c r="AG165">
        <v>28.192499999999999</v>
      </c>
      <c r="AH165">
        <v>225.8475</v>
      </c>
      <c r="AI165">
        <v>38.032499999999999</v>
      </c>
      <c r="AJ165">
        <v>15.7525</v>
      </c>
      <c r="AK165">
        <v>155.5</v>
      </c>
      <c r="AL165">
        <v>78.63</v>
      </c>
      <c r="AM165">
        <v>46.545000000000002</v>
      </c>
      <c r="AN165">
        <v>3.1111</v>
      </c>
      <c r="AO165">
        <v>1.7091000000000001</v>
      </c>
      <c r="AP165">
        <v>8.4750000000000006E-2</v>
      </c>
      <c r="AQ165">
        <v>0.15301999999999999</v>
      </c>
      <c r="AR165">
        <v>41.234999999999999</v>
      </c>
      <c r="AS165">
        <v>2.30525</v>
      </c>
      <c r="AT165">
        <v>0.01</v>
      </c>
      <c r="AU165">
        <v>0</v>
      </c>
      <c r="AV165">
        <v>2.5000000000000001E-3</v>
      </c>
      <c r="AW165">
        <v>0.01</v>
      </c>
      <c r="AX165">
        <v>0.55059999999999998</v>
      </c>
      <c r="AY165">
        <v>0.43180000000000002</v>
      </c>
      <c r="AZ165">
        <v>0</v>
      </c>
      <c r="BA165">
        <v>0.98240000000000005</v>
      </c>
      <c r="BB165">
        <v>0.61094999999999999</v>
      </c>
      <c r="BC165">
        <v>0</v>
      </c>
      <c r="BD165">
        <v>0.03</v>
      </c>
      <c r="BE165">
        <v>0.64095000000000002</v>
      </c>
      <c r="BF165">
        <v>0.16889999999999999</v>
      </c>
      <c r="BG165">
        <v>0</v>
      </c>
      <c r="BH165">
        <v>0</v>
      </c>
      <c r="BI165">
        <v>8.6226500000000001</v>
      </c>
      <c r="BJ165">
        <v>8.6226500000000001</v>
      </c>
      <c r="BK165">
        <v>0.42895</v>
      </c>
      <c r="BL165">
        <v>0.48</v>
      </c>
      <c r="BM165">
        <v>0.29544999999999999</v>
      </c>
      <c r="BN165">
        <v>0.56115000000000004</v>
      </c>
      <c r="BO165">
        <v>8.3049999999999999E-2</v>
      </c>
      <c r="BP165">
        <v>0.47770000000000001</v>
      </c>
      <c r="BQ165">
        <v>1.3691</v>
      </c>
      <c r="BR165">
        <v>0.41144999999999998</v>
      </c>
      <c r="BS165">
        <v>0.66520000000000001</v>
      </c>
      <c r="BT165">
        <v>0.64627999999999997</v>
      </c>
      <c r="BU165">
        <v>0.1991</v>
      </c>
      <c r="BV165">
        <v>0.10283</v>
      </c>
      <c r="BW165">
        <v>0.38123000000000001</v>
      </c>
      <c r="BX165">
        <v>0.27788000000000002</v>
      </c>
      <c r="BY165">
        <v>0.38507999999999998</v>
      </c>
      <c r="BZ165">
        <v>9.2399999999999996E-2</v>
      </c>
      <c r="CA165">
        <v>0.49402000000000001</v>
      </c>
      <c r="CB165">
        <v>0.59448000000000001</v>
      </c>
      <c r="CC165">
        <v>0.26574999999999999</v>
      </c>
      <c r="CD165">
        <v>4.5092999999999996</v>
      </c>
      <c r="CE165">
        <v>0.58452000000000004</v>
      </c>
      <c r="CF165">
        <v>0.80742999999999998</v>
      </c>
      <c r="CG165">
        <v>1.5597000000000001</v>
      </c>
      <c r="CH165">
        <v>0.59619999999999995</v>
      </c>
      <c r="CI165">
        <v>0.57493000000000005</v>
      </c>
      <c r="CJ165">
        <v>0.40153</v>
      </c>
      <c r="CK165">
        <v>4.5247999999999999</v>
      </c>
      <c r="CL165">
        <v>61.825000000000003</v>
      </c>
      <c r="CM165">
        <v>20.625</v>
      </c>
      <c r="CN165">
        <v>0.14399999999999999</v>
      </c>
      <c r="CO165">
        <v>9.1499999999999998E-2</v>
      </c>
      <c r="CP165">
        <v>5.3499999999999999E-2</v>
      </c>
      <c r="CQ165">
        <v>0.1125</v>
      </c>
      <c r="CR165">
        <v>0.13750000000000001</v>
      </c>
      <c r="CS165">
        <v>0.53749999999999998</v>
      </c>
      <c r="CT165">
        <v>6.8500000000000005E-2</v>
      </c>
      <c r="CU165">
        <v>2.2048999999999999</v>
      </c>
      <c r="CV165">
        <v>7.4999999999999997E-2</v>
      </c>
      <c r="CW165">
        <v>0.96708000000000005</v>
      </c>
      <c r="CX165">
        <v>2.5499999999999998E-2</v>
      </c>
      <c r="CY165">
        <v>0</v>
      </c>
      <c r="CZ165">
        <v>0</v>
      </c>
      <c r="DA165">
        <v>4.4194699999999996</v>
      </c>
      <c r="DB165">
        <v>0.11600000000000001</v>
      </c>
      <c r="DC165">
        <v>2.75E-2</v>
      </c>
      <c r="DD165">
        <v>0.32357000000000002</v>
      </c>
      <c r="DE165">
        <v>4.9500000000000002E-2</v>
      </c>
      <c r="DF165">
        <v>2.78498</v>
      </c>
      <c r="DG165">
        <v>1.35E-2</v>
      </c>
      <c r="DH165">
        <v>0</v>
      </c>
      <c r="DI165">
        <v>0</v>
      </c>
      <c r="DJ165">
        <v>3.3180499999999999</v>
      </c>
      <c r="DK165">
        <v>0</v>
      </c>
      <c r="DL165">
        <v>0</v>
      </c>
      <c r="DM165">
        <v>0.2994</v>
      </c>
      <c r="DN165">
        <v>0.13875000000000001</v>
      </c>
      <c r="DO165">
        <v>0</v>
      </c>
      <c r="DP165">
        <v>0</v>
      </c>
      <c r="DQ165">
        <v>0</v>
      </c>
      <c r="DR165">
        <v>0</v>
      </c>
      <c r="DS165">
        <v>1.4999999999999999E-2</v>
      </c>
      <c r="DT165">
        <v>6.0000000000000001E-3</v>
      </c>
      <c r="DU165">
        <v>0</v>
      </c>
      <c r="DV165">
        <v>0</v>
      </c>
      <c r="DW165">
        <v>0</v>
      </c>
      <c r="DX165">
        <v>0</v>
      </c>
      <c r="DY165">
        <v>6.0000000000000001E-3</v>
      </c>
      <c r="DZ165">
        <v>0.46515000000000001</v>
      </c>
      <c r="EA165">
        <v>0.23599999999999999</v>
      </c>
      <c r="EB165">
        <v>0.16600000000000001</v>
      </c>
      <c r="EC165">
        <v>7.80098</v>
      </c>
      <c r="ED165">
        <v>0.58889999999999998</v>
      </c>
      <c r="EE165">
        <v>48.1</v>
      </c>
      <c r="EF165">
        <v>0.89707999999999999</v>
      </c>
      <c r="EG165">
        <v>0.87409999999999999</v>
      </c>
      <c r="EH165">
        <v>0.43068000000000001</v>
      </c>
      <c r="EI165">
        <v>85.487499999999997</v>
      </c>
      <c r="EJ165">
        <v>0</v>
      </c>
      <c r="EK165">
        <v>0</v>
      </c>
      <c r="EL165">
        <v>0</v>
      </c>
      <c r="EM165" t="s">
        <v>241</v>
      </c>
      <c r="EO165" t="s">
        <v>241</v>
      </c>
      <c r="ES165" t="s">
        <v>241</v>
      </c>
      <c r="EU165" t="s">
        <v>241</v>
      </c>
      <c r="FA165" t="s">
        <v>242</v>
      </c>
      <c r="FG165" t="s">
        <v>241</v>
      </c>
      <c r="GA165" t="s">
        <v>242</v>
      </c>
      <c r="GE165" t="s">
        <v>242</v>
      </c>
      <c r="GF165" t="s">
        <v>242</v>
      </c>
      <c r="GG165" t="s">
        <v>230</v>
      </c>
      <c r="GH165" t="s">
        <v>243</v>
      </c>
      <c r="GI165" t="s">
        <v>242</v>
      </c>
      <c r="GJ165" t="s">
        <v>242</v>
      </c>
      <c r="GK165" t="s">
        <v>242</v>
      </c>
      <c r="GL165">
        <v>0</v>
      </c>
      <c r="GM165">
        <v>0</v>
      </c>
      <c r="GN165">
        <v>0</v>
      </c>
    </row>
    <row r="166" spans="1:214">
      <c r="A166">
        <v>4</v>
      </c>
      <c r="B166" t="s">
        <v>441</v>
      </c>
      <c r="D166" t="s">
        <v>241</v>
      </c>
      <c r="E166" t="s">
        <v>231</v>
      </c>
      <c r="F166">
        <v>162.875</v>
      </c>
      <c r="G166">
        <v>681.46900000000005</v>
      </c>
      <c r="H166">
        <v>57.101030000000002</v>
      </c>
      <c r="I166">
        <v>9.8386300000000002</v>
      </c>
      <c r="J166">
        <v>8.7385300000000008</v>
      </c>
      <c r="K166">
        <v>10.4892</v>
      </c>
      <c r="L166">
        <v>1.7444</v>
      </c>
      <c r="M166">
        <v>0.75105</v>
      </c>
      <c r="N166">
        <v>9.1179999999999997E-2</v>
      </c>
      <c r="O166">
        <v>0</v>
      </c>
      <c r="P166">
        <v>150.505</v>
      </c>
      <c r="Q166">
        <v>45.4</v>
      </c>
      <c r="R166">
        <v>0.57204999999999995</v>
      </c>
      <c r="S166">
        <v>0.1835</v>
      </c>
      <c r="T166">
        <v>0.60860000000000003</v>
      </c>
      <c r="U166">
        <v>0.59360000000000002</v>
      </c>
      <c r="V166">
        <v>58.902500000000003</v>
      </c>
      <c r="W166">
        <v>7.5679999999999997E-2</v>
      </c>
      <c r="X166">
        <v>9.3229999999999993E-2</v>
      </c>
      <c r="Y166">
        <v>1.6030800000000001</v>
      </c>
      <c r="Z166">
        <v>3.1035499999999998</v>
      </c>
      <c r="AA166">
        <v>0.39922999999999997</v>
      </c>
      <c r="AB166">
        <v>0.11962</v>
      </c>
      <c r="AC166">
        <v>3.2297500000000001</v>
      </c>
      <c r="AD166">
        <v>16.877500000000001</v>
      </c>
      <c r="AE166">
        <v>1.22</v>
      </c>
      <c r="AF166">
        <v>10.828279999999999</v>
      </c>
      <c r="AG166">
        <v>28.192499999999999</v>
      </c>
      <c r="AH166">
        <v>225.8475</v>
      </c>
      <c r="AI166">
        <v>38.032499999999999</v>
      </c>
      <c r="AJ166">
        <v>15.7525</v>
      </c>
      <c r="AK166">
        <v>155.5</v>
      </c>
      <c r="AL166">
        <v>78.63</v>
      </c>
      <c r="AM166">
        <v>46.545000000000002</v>
      </c>
      <c r="AN166">
        <v>3.1111</v>
      </c>
      <c r="AO166">
        <v>1.7091000000000001</v>
      </c>
      <c r="AP166">
        <v>8.4750000000000006E-2</v>
      </c>
      <c r="AQ166">
        <v>0.15301999999999999</v>
      </c>
      <c r="AR166">
        <v>41.234999999999999</v>
      </c>
      <c r="AS166">
        <v>2.30525</v>
      </c>
      <c r="AT166">
        <v>0.01</v>
      </c>
      <c r="AU166">
        <v>0</v>
      </c>
      <c r="AV166">
        <v>2.5000000000000001E-3</v>
      </c>
      <c r="AW166">
        <v>0.01</v>
      </c>
      <c r="AX166">
        <v>0.55059999999999998</v>
      </c>
      <c r="AY166">
        <v>0.43180000000000002</v>
      </c>
      <c r="AZ166">
        <v>0</v>
      </c>
      <c r="BA166">
        <v>0.98240000000000005</v>
      </c>
      <c r="BB166">
        <v>0.61094999999999999</v>
      </c>
      <c r="BC166">
        <v>0</v>
      </c>
      <c r="BD166">
        <v>0.03</v>
      </c>
      <c r="BE166">
        <v>0.64095000000000002</v>
      </c>
      <c r="BF166">
        <v>0.16889999999999999</v>
      </c>
      <c r="BG166">
        <v>0</v>
      </c>
      <c r="BH166">
        <v>0</v>
      </c>
      <c r="BI166">
        <v>8.6226500000000001</v>
      </c>
      <c r="BJ166">
        <v>8.6226500000000001</v>
      </c>
      <c r="BK166">
        <v>0.42895</v>
      </c>
      <c r="BL166">
        <v>0.48</v>
      </c>
      <c r="BM166">
        <v>0.29544999999999999</v>
      </c>
      <c r="BN166">
        <v>0.56115000000000004</v>
      </c>
      <c r="BO166">
        <v>8.3049999999999999E-2</v>
      </c>
      <c r="BP166">
        <v>0.47770000000000001</v>
      </c>
      <c r="BQ166">
        <v>1.3691</v>
      </c>
      <c r="BR166">
        <v>0.41144999999999998</v>
      </c>
      <c r="BS166">
        <v>0.66520000000000001</v>
      </c>
      <c r="BT166">
        <v>0.64627999999999997</v>
      </c>
      <c r="BU166">
        <v>0.1991</v>
      </c>
      <c r="BV166">
        <v>0.10283</v>
      </c>
      <c r="BW166">
        <v>0.38123000000000001</v>
      </c>
      <c r="BX166">
        <v>0.27788000000000002</v>
      </c>
      <c r="BY166">
        <v>0.38507999999999998</v>
      </c>
      <c r="BZ166">
        <v>9.2399999999999996E-2</v>
      </c>
      <c r="CA166">
        <v>0.49402000000000001</v>
      </c>
      <c r="CB166">
        <v>0.59448000000000001</v>
      </c>
      <c r="CC166">
        <v>0.26574999999999999</v>
      </c>
      <c r="CD166">
        <v>4.5092999999999996</v>
      </c>
      <c r="CE166">
        <v>0.58452000000000004</v>
      </c>
      <c r="CF166">
        <v>0.80742999999999998</v>
      </c>
      <c r="CG166">
        <v>1.5597000000000001</v>
      </c>
      <c r="CH166">
        <v>0.59619999999999995</v>
      </c>
      <c r="CI166">
        <v>0.57493000000000005</v>
      </c>
      <c r="CJ166">
        <v>0.40153</v>
      </c>
      <c r="CK166">
        <v>4.5247999999999999</v>
      </c>
      <c r="CL166">
        <v>61.825000000000003</v>
      </c>
      <c r="CM166">
        <v>20.625</v>
      </c>
      <c r="CN166">
        <v>0.14399999999999999</v>
      </c>
      <c r="CO166">
        <v>9.1499999999999998E-2</v>
      </c>
      <c r="CP166">
        <v>5.3499999999999999E-2</v>
      </c>
      <c r="CQ166">
        <v>0.1125</v>
      </c>
      <c r="CR166">
        <v>0.13750000000000001</v>
      </c>
      <c r="CS166">
        <v>0.53749999999999998</v>
      </c>
      <c r="CT166">
        <v>6.8500000000000005E-2</v>
      </c>
      <c r="CU166">
        <v>2.2048999999999999</v>
      </c>
      <c r="CV166">
        <v>7.4999999999999997E-2</v>
      </c>
      <c r="CW166">
        <v>0.96708000000000005</v>
      </c>
      <c r="CX166">
        <v>2.5499999999999998E-2</v>
      </c>
      <c r="CY166">
        <v>0</v>
      </c>
      <c r="CZ166">
        <v>0</v>
      </c>
      <c r="DA166">
        <v>4.4194699999999996</v>
      </c>
      <c r="DB166">
        <v>0.11600000000000001</v>
      </c>
      <c r="DC166">
        <v>2.75E-2</v>
      </c>
      <c r="DD166">
        <v>0.32357000000000002</v>
      </c>
      <c r="DE166">
        <v>4.9500000000000002E-2</v>
      </c>
      <c r="DF166">
        <v>2.78498</v>
      </c>
      <c r="DG166">
        <v>1.35E-2</v>
      </c>
      <c r="DH166">
        <v>0</v>
      </c>
      <c r="DI166">
        <v>0</v>
      </c>
      <c r="DJ166">
        <v>3.3180499999999999</v>
      </c>
      <c r="DK166">
        <v>0</v>
      </c>
      <c r="DL166">
        <v>0</v>
      </c>
      <c r="DM166">
        <v>0.2994</v>
      </c>
      <c r="DN166">
        <v>0.13875000000000001</v>
      </c>
      <c r="DO166">
        <v>0</v>
      </c>
      <c r="DP166">
        <v>0</v>
      </c>
      <c r="DQ166">
        <v>0</v>
      </c>
      <c r="DR166">
        <v>0</v>
      </c>
      <c r="DS166">
        <v>1.4999999999999999E-2</v>
      </c>
      <c r="DT166">
        <v>6.0000000000000001E-3</v>
      </c>
      <c r="DU166">
        <v>0</v>
      </c>
      <c r="DV166">
        <v>0</v>
      </c>
      <c r="DW166">
        <v>0</v>
      </c>
      <c r="DX166">
        <v>0</v>
      </c>
      <c r="DY166">
        <v>6.0000000000000001E-3</v>
      </c>
      <c r="DZ166">
        <v>0.46515000000000001</v>
      </c>
      <c r="EA166">
        <v>0.23599999999999999</v>
      </c>
      <c r="EB166">
        <v>0.16600000000000001</v>
      </c>
      <c r="EC166">
        <v>7.80098</v>
      </c>
      <c r="ED166">
        <v>0.58889999999999998</v>
      </c>
      <c r="EE166">
        <v>48.1</v>
      </c>
      <c r="EF166">
        <v>0.89707999999999999</v>
      </c>
      <c r="EG166">
        <v>0.87409999999999999</v>
      </c>
      <c r="EH166">
        <v>0.43068000000000001</v>
      </c>
      <c r="EI166">
        <v>85.487499999999997</v>
      </c>
      <c r="EJ166">
        <v>0</v>
      </c>
      <c r="EK166">
        <v>0</v>
      </c>
      <c r="EL166">
        <v>0</v>
      </c>
      <c r="EM166" t="s">
        <v>241</v>
      </c>
      <c r="EN166" t="s">
        <v>242</v>
      </c>
      <c r="EO166" t="s">
        <v>241</v>
      </c>
      <c r="EP166" t="s">
        <v>242</v>
      </c>
      <c r="EQ166" t="s">
        <v>242</v>
      </c>
      <c r="ER166" t="s">
        <v>242</v>
      </c>
      <c r="ES166" t="s">
        <v>241</v>
      </c>
      <c r="ET166" t="s">
        <v>242</v>
      </c>
      <c r="EU166" t="s">
        <v>241</v>
      </c>
      <c r="EV166" t="s">
        <v>242</v>
      </c>
      <c r="EW166" t="s">
        <v>242</v>
      </c>
      <c r="EX166" t="s">
        <v>242</v>
      </c>
      <c r="EY166" t="s">
        <v>242</v>
      </c>
      <c r="EZ166" t="s">
        <v>242</v>
      </c>
      <c r="FA166" t="s">
        <v>242</v>
      </c>
      <c r="FB166" t="s">
        <v>242</v>
      </c>
      <c r="FC166" t="s">
        <v>242</v>
      </c>
      <c r="FD166" t="s">
        <v>242</v>
      </c>
      <c r="FE166" t="s">
        <v>242</v>
      </c>
      <c r="FF166" t="s">
        <v>242</v>
      </c>
      <c r="FG166" t="s">
        <v>241</v>
      </c>
      <c r="FH166" t="s">
        <v>242</v>
      </c>
      <c r="FI166" t="s">
        <v>242</v>
      </c>
      <c r="FJ166" t="s">
        <v>242</v>
      </c>
      <c r="FK166" t="s">
        <v>242</v>
      </c>
      <c r="FL166" t="s">
        <v>242</v>
      </c>
      <c r="FM166" t="s">
        <v>242</v>
      </c>
      <c r="FN166" t="s">
        <v>242</v>
      </c>
      <c r="FO166" t="s">
        <v>242</v>
      </c>
      <c r="FP166" t="s">
        <v>242</v>
      </c>
      <c r="FQ166" t="s">
        <v>242</v>
      </c>
      <c r="FR166" t="s">
        <v>242</v>
      </c>
      <c r="FS166" t="s">
        <v>242</v>
      </c>
      <c r="FT166" t="s">
        <v>242</v>
      </c>
      <c r="FU166" t="s">
        <v>242</v>
      </c>
      <c r="FV166" t="s">
        <v>242</v>
      </c>
      <c r="FW166" t="s">
        <v>242</v>
      </c>
      <c r="FX166" t="s">
        <v>242</v>
      </c>
      <c r="FY166" t="s">
        <v>242</v>
      </c>
      <c r="FZ166" t="s">
        <v>242</v>
      </c>
      <c r="GA166" t="s">
        <v>242</v>
      </c>
      <c r="GB166" t="s">
        <v>242</v>
      </c>
      <c r="GC166" t="s">
        <v>242</v>
      </c>
      <c r="GD166" t="s">
        <v>242</v>
      </c>
      <c r="GE166" t="s">
        <v>242</v>
      </c>
      <c r="GF166" t="s">
        <v>242</v>
      </c>
      <c r="GG166" t="s">
        <v>230</v>
      </c>
      <c r="GH166" t="s">
        <v>243</v>
      </c>
      <c r="GI166" t="s">
        <v>242</v>
      </c>
      <c r="GJ166" t="s">
        <v>242</v>
      </c>
      <c r="GK166" t="s">
        <v>242</v>
      </c>
      <c r="GL166">
        <v>0</v>
      </c>
      <c r="GM166">
        <v>0</v>
      </c>
      <c r="GN166">
        <v>0</v>
      </c>
      <c r="GR166" t="s">
        <v>242</v>
      </c>
      <c r="GS166" t="s">
        <v>242</v>
      </c>
      <c r="GT166" t="s">
        <v>242</v>
      </c>
      <c r="GU166" t="s">
        <v>242</v>
      </c>
      <c r="GV166" t="s">
        <v>242</v>
      </c>
      <c r="GW166" t="s">
        <v>242</v>
      </c>
      <c r="GX166" t="s">
        <v>242</v>
      </c>
      <c r="GY166" t="s">
        <v>242</v>
      </c>
      <c r="GZ166" t="s">
        <v>242</v>
      </c>
      <c r="HA166" t="s">
        <v>242</v>
      </c>
      <c r="HB166" t="s">
        <v>242</v>
      </c>
      <c r="HC166" t="s">
        <v>242</v>
      </c>
      <c r="HD166" t="s">
        <v>242</v>
      </c>
      <c r="HE166" t="s">
        <v>242</v>
      </c>
      <c r="HF166" t="s">
        <v>242</v>
      </c>
    </row>
    <row r="167" spans="1:214">
      <c r="A167">
        <v>3</v>
      </c>
      <c r="B167" t="s">
        <v>258</v>
      </c>
      <c r="F167">
        <v>357.65</v>
      </c>
      <c r="G167">
        <v>1496.4076</v>
      </c>
      <c r="H167">
        <v>105.68368</v>
      </c>
      <c r="I167">
        <v>5.9412500000000001</v>
      </c>
      <c r="J167">
        <v>28.616250000000001</v>
      </c>
      <c r="K167">
        <v>17.821999999999999</v>
      </c>
      <c r="L167">
        <v>2.2277</v>
      </c>
      <c r="M167">
        <v>1.0180800000000001</v>
      </c>
      <c r="N167">
        <v>0.30254999999999999</v>
      </c>
      <c r="O167">
        <v>0</v>
      </c>
      <c r="P167">
        <v>282.125</v>
      </c>
      <c r="Q167">
        <v>262.64999999999998</v>
      </c>
      <c r="R167">
        <v>0.20200000000000001</v>
      </c>
      <c r="S167">
        <v>0.9375</v>
      </c>
      <c r="T167">
        <v>2.198</v>
      </c>
      <c r="U167">
        <v>0.62250000000000005</v>
      </c>
      <c r="V167">
        <v>105.6</v>
      </c>
      <c r="W167">
        <v>0.12934999999999999</v>
      </c>
      <c r="X167">
        <v>0.16128000000000001</v>
      </c>
      <c r="Y167">
        <v>1.0393699999999999</v>
      </c>
      <c r="Z167">
        <v>1.8892500000000001</v>
      </c>
      <c r="AA167">
        <v>0.68625000000000003</v>
      </c>
      <c r="AB167">
        <v>0.17924999999999999</v>
      </c>
      <c r="AC167">
        <v>5.19</v>
      </c>
      <c r="AD167">
        <v>33.424999999999997</v>
      </c>
      <c r="AE167">
        <v>0.25</v>
      </c>
      <c r="AF167">
        <v>8.2550000000000008</v>
      </c>
      <c r="AG167">
        <v>34.35</v>
      </c>
      <c r="AH167">
        <v>293.01499999999999</v>
      </c>
      <c r="AI167">
        <v>76.900000000000006</v>
      </c>
      <c r="AJ167">
        <v>34.774999999999999</v>
      </c>
      <c r="AK167">
        <v>159.82499999999999</v>
      </c>
      <c r="AL167">
        <v>46.695</v>
      </c>
      <c r="AM167">
        <v>69.099999999999994</v>
      </c>
      <c r="AN167">
        <v>1.9105000000000001</v>
      </c>
      <c r="AO167">
        <v>0.86950000000000005</v>
      </c>
      <c r="AP167">
        <v>8.09E-2</v>
      </c>
      <c r="AQ167">
        <v>0.24612999999999999</v>
      </c>
      <c r="AR167">
        <v>31.55</v>
      </c>
      <c r="AS167">
        <v>8.1</v>
      </c>
      <c r="AT167">
        <v>0.08</v>
      </c>
      <c r="AU167">
        <v>0</v>
      </c>
      <c r="AV167">
        <v>0</v>
      </c>
      <c r="AW167">
        <v>0.08</v>
      </c>
      <c r="AX167">
        <v>0.92288000000000003</v>
      </c>
      <c r="AY167">
        <v>0.57643</v>
      </c>
      <c r="AZ167">
        <v>0</v>
      </c>
      <c r="BA167">
        <v>1.5035499999999999</v>
      </c>
      <c r="BB167">
        <v>0.66385000000000005</v>
      </c>
      <c r="BC167">
        <v>3.5000000000000003E-2</v>
      </c>
      <c r="BD167">
        <v>2</v>
      </c>
      <c r="BE167">
        <v>2.6938499999999999</v>
      </c>
      <c r="BF167">
        <v>0.39250000000000002</v>
      </c>
      <c r="BG167">
        <v>0.13225000000000001</v>
      </c>
      <c r="BH167">
        <v>0</v>
      </c>
      <c r="BI167">
        <v>13.42685</v>
      </c>
      <c r="BJ167">
        <v>13.42685</v>
      </c>
      <c r="BK167">
        <v>0.35580000000000001</v>
      </c>
      <c r="BL167">
        <v>0.49764999999999998</v>
      </c>
      <c r="BM167">
        <v>0.62860000000000005</v>
      </c>
      <c r="BN167">
        <v>0.6371</v>
      </c>
      <c r="BO167">
        <v>0.12185</v>
      </c>
      <c r="BP167">
        <v>0.69374999999999998</v>
      </c>
      <c r="BQ167">
        <v>1.53895</v>
      </c>
      <c r="BR167">
        <v>0.23698</v>
      </c>
      <c r="BS167">
        <v>0.47313</v>
      </c>
      <c r="BT167">
        <v>0.28925000000000001</v>
      </c>
      <c r="BU167">
        <v>0.10390000000000001</v>
      </c>
      <c r="BV167">
        <v>5.8400000000000001E-2</v>
      </c>
      <c r="BW167">
        <v>0.24778</v>
      </c>
      <c r="BX167">
        <v>0.19488</v>
      </c>
      <c r="BY167">
        <v>0.21445</v>
      </c>
      <c r="BZ167">
        <v>4.9549999999999997E-2</v>
      </c>
      <c r="CA167">
        <v>0.30525000000000002</v>
      </c>
      <c r="CB167">
        <v>0.28899999999999998</v>
      </c>
      <c r="CC167">
        <v>0.13378000000000001</v>
      </c>
      <c r="CD167">
        <v>2.5915300000000001</v>
      </c>
      <c r="CE167">
        <v>0.34350000000000003</v>
      </c>
      <c r="CF167">
        <v>0.39748</v>
      </c>
      <c r="CG167">
        <v>1.1849000000000001</v>
      </c>
      <c r="CH167">
        <v>0.31368000000000001</v>
      </c>
      <c r="CI167">
        <v>0.54164999999999996</v>
      </c>
      <c r="CJ167">
        <v>0.27498</v>
      </c>
      <c r="CK167">
        <v>3.0561799999999999</v>
      </c>
      <c r="CL167">
        <v>37.287500000000001</v>
      </c>
      <c r="CM167">
        <v>12.41</v>
      </c>
      <c r="CN167">
        <v>0.64375000000000004</v>
      </c>
      <c r="CO167">
        <v>0.40625</v>
      </c>
      <c r="CP167">
        <v>0.36299999999999999</v>
      </c>
      <c r="CQ167">
        <v>0.57950000000000002</v>
      </c>
      <c r="CR167">
        <v>0.97123000000000004</v>
      </c>
      <c r="CS167">
        <v>2.3538999999999999</v>
      </c>
      <c r="CT167">
        <v>0.215</v>
      </c>
      <c r="CU167">
        <v>6.5071199999999996</v>
      </c>
      <c r="CV167">
        <v>0.16688</v>
      </c>
      <c r="CW167">
        <v>2.5828700000000002</v>
      </c>
      <c r="CX167">
        <v>0.20324999999999999</v>
      </c>
      <c r="CY167">
        <v>0</v>
      </c>
      <c r="CZ167">
        <v>0</v>
      </c>
      <c r="DA167">
        <v>14.980499999999999</v>
      </c>
      <c r="DB167">
        <v>0.25812000000000002</v>
      </c>
      <c r="DC167">
        <v>0.125</v>
      </c>
      <c r="DD167">
        <v>0.89875000000000005</v>
      </c>
      <c r="DE167">
        <v>0.17499999999999999</v>
      </c>
      <c r="DF167">
        <v>6.6542300000000001</v>
      </c>
      <c r="DG167">
        <v>0.49713000000000002</v>
      </c>
      <c r="DH167">
        <v>0.45800000000000002</v>
      </c>
      <c r="DI167">
        <v>0</v>
      </c>
      <c r="DJ167">
        <v>9.0662299999999991</v>
      </c>
      <c r="DK167">
        <v>0</v>
      </c>
      <c r="DL167">
        <v>0</v>
      </c>
      <c r="DM167">
        <v>1.0900799999999999</v>
      </c>
      <c r="DN167">
        <v>0.42344999999999999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6.3000000000000003E-4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1.5204</v>
      </c>
      <c r="EA167">
        <v>1.05</v>
      </c>
      <c r="EB167">
        <v>0.9425</v>
      </c>
      <c r="EC167">
        <v>23.57488</v>
      </c>
      <c r="ED167">
        <v>1.57013</v>
      </c>
      <c r="EE167">
        <v>60.7</v>
      </c>
      <c r="EF167">
        <v>2.29068</v>
      </c>
      <c r="EG167">
        <v>1.4851700000000001</v>
      </c>
      <c r="EH167">
        <v>1.3349500000000001</v>
      </c>
      <c r="EI167">
        <v>95.411249999999995</v>
      </c>
      <c r="EJ167">
        <v>0</v>
      </c>
      <c r="EK167">
        <v>0</v>
      </c>
      <c r="EL167">
        <v>0</v>
      </c>
      <c r="EM167" t="s">
        <v>241</v>
      </c>
      <c r="ES167" t="s">
        <v>241</v>
      </c>
      <c r="FA167" t="s">
        <v>242</v>
      </c>
      <c r="FF167" t="s">
        <v>241</v>
      </c>
      <c r="FG167" t="s">
        <v>241</v>
      </c>
      <c r="FH167" t="s">
        <v>241</v>
      </c>
      <c r="FI167" t="s">
        <v>241</v>
      </c>
      <c r="GA167" t="s">
        <v>242</v>
      </c>
      <c r="GE167" t="s">
        <v>242</v>
      </c>
      <c r="GF167" t="s">
        <v>242</v>
      </c>
      <c r="GG167" t="s">
        <v>235</v>
      </c>
      <c r="GH167" t="s">
        <v>232</v>
      </c>
      <c r="GI167" t="s">
        <v>242</v>
      </c>
      <c r="GJ167" t="s">
        <v>242</v>
      </c>
      <c r="GK167" t="s">
        <v>242</v>
      </c>
      <c r="GL167">
        <v>0</v>
      </c>
      <c r="GM167">
        <v>0</v>
      </c>
      <c r="GN167">
        <v>0</v>
      </c>
    </row>
    <row r="168" spans="1:214">
      <c r="A168">
        <v>4</v>
      </c>
      <c r="B168" t="s">
        <v>442</v>
      </c>
      <c r="D168" t="s">
        <v>241</v>
      </c>
      <c r="E168" t="s">
        <v>231</v>
      </c>
      <c r="F168">
        <v>357.65</v>
      </c>
      <c r="G168">
        <v>1496.4076</v>
      </c>
      <c r="H168">
        <v>105.68368</v>
      </c>
      <c r="I168">
        <v>5.9412500000000001</v>
      </c>
      <c r="J168">
        <v>28.616250000000001</v>
      </c>
      <c r="K168">
        <v>17.821999999999999</v>
      </c>
      <c r="L168">
        <v>2.2277</v>
      </c>
      <c r="M168">
        <v>1.0180800000000001</v>
      </c>
      <c r="N168">
        <v>0.30254999999999999</v>
      </c>
      <c r="O168">
        <v>0</v>
      </c>
      <c r="P168">
        <v>282.125</v>
      </c>
      <c r="Q168">
        <v>262.64999999999998</v>
      </c>
      <c r="R168">
        <v>0.20200000000000001</v>
      </c>
      <c r="S168">
        <v>0.9375</v>
      </c>
      <c r="T168">
        <v>2.198</v>
      </c>
      <c r="U168">
        <v>0.62250000000000005</v>
      </c>
      <c r="V168">
        <v>105.6</v>
      </c>
      <c r="W168">
        <v>0.12934999999999999</v>
      </c>
      <c r="X168">
        <v>0.16128000000000001</v>
      </c>
      <c r="Y168">
        <v>1.0393699999999999</v>
      </c>
      <c r="Z168">
        <v>1.8892500000000001</v>
      </c>
      <c r="AA168">
        <v>0.68625000000000003</v>
      </c>
      <c r="AB168">
        <v>0.17924999999999999</v>
      </c>
      <c r="AC168">
        <v>5.19</v>
      </c>
      <c r="AD168">
        <v>33.424999999999997</v>
      </c>
      <c r="AE168">
        <v>0.25</v>
      </c>
      <c r="AF168">
        <v>8.2550000000000008</v>
      </c>
      <c r="AG168">
        <v>34.35</v>
      </c>
      <c r="AH168">
        <v>293.01499999999999</v>
      </c>
      <c r="AI168">
        <v>76.900000000000006</v>
      </c>
      <c r="AJ168">
        <v>34.774999999999999</v>
      </c>
      <c r="AK168">
        <v>159.82499999999999</v>
      </c>
      <c r="AL168">
        <v>46.695</v>
      </c>
      <c r="AM168">
        <v>69.099999999999994</v>
      </c>
      <c r="AN168">
        <v>1.9105000000000001</v>
      </c>
      <c r="AO168">
        <v>0.86950000000000005</v>
      </c>
      <c r="AP168">
        <v>8.09E-2</v>
      </c>
      <c r="AQ168">
        <v>0.24612999999999999</v>
      </c>
      <c r="AR168">
        <v>31.55</v>
      </c>
      <c r="AS168">
        <v>8.1</v>
      </c>
      <c r="AT168">
        <v>0.08</v>
      </c>
      <c r="AU168">
        <v>0</v>
      </c>
      <c r="AV168">
        <v>0</v>
      </c>
      <c r="AW168">
        <v>0.08</v>
      </c>
      <c r="AX168">
        <v>0.92288000000000003</v>
      </c>
      <c r="AY168">
        <v>0.57643</v>
      </c>
      <c r="AZ168">
        <v>0</v>
      </c>
      <c r="BA168">
        <v>1.5035499999999999</v>
      </c>
      <c r="BB168">
        <v>0.66385000000000005</v>
      </c>
      <c r="BC168">
        <v>3.5000000000000003E-2</v>
      </c>
      <c r="BD168">
        <v>2</v>
      </c>
      <c r="BE168">
        <v>2.6938499999999999</v>
      </c>
      <c r="BF168">
        <v>0.39250000000000002</v>
      </c>
      <c r="BG168">
        <v>0.13225000000000001</v>
      </c>
      <c r="BH168">
        <v>0</v>
      </c>
      <c r="BI168">
        <v>13.42685</v>
      </c>
      <c r="BJ168">
        <v>13.42685</v>
      </c>
      <c r="BK168">
        <v>0.35580000000000001</v>
      </c>
      <c r="BL168">
        <v>0.49764999999999998</v>
      </c>
      <c r="BM168">
        <v>0.62860000000000005</v>
      </c>
      <c r="BN168">
        <v>0.6371</v>
      </c>
      <c r="BO168">
        <v>0.12185</v>
      </c>
      <c r="BP168">
        <v>0.69374999999999998</v>
      </c>
      <c r="BQ168">
        <v>1.53895</v>
      </c>
      <c r="BR168">
        <v>0.23698</v>
      </c>
      <c r="BS168">
        <v>0.47313</v>
      </c>
      <c r="BT168">
        <v>0.28925000000000001</v>
      </c>
      <c r="BU168">
        <v>0.10390000000000001</v>
      </c>
      <c r="BV168">
        <v>5.8400000000000001E-2</v>
      </c>
      <c r="BW168">
        <v>0.24778</v>
      </c>
      <c r="BX168">
        <v>0.19488</v>
      </c>
      <c r="BY168">
        <v>0.21445</v>
      </c>
      <c r="BZ168">
        <v>4.9549999999999997E-2</v>
      </c>
      <c r="CA168">
        <v>0.30525000000000002</v>
      </c>
      <c r="CB168">
        <v>0.28899999999999998</v>
      </c>
      <c r="CC168">
        <v>0.13378000000000001</v>
      </c>
      <c r="CD168">
        <v>2.5915300000000001</v>
      </c>
      <c r="CE168">
        <v>0.34350000000000003</v>
      </c>
      <c r="CF168">
        <v>0.39748</v>
      </c>
      <c r="CG168">
        <v>1.1849000000000001</v>
      </c>
      <c r="CH168">
        <v>0.31368000000000001</v>
      </c>
      <c r="CI168">
        <v>0.54164999999999996</v>
      </c>
      <c r="CJ168">
        <v>0.27498</v>
      </c>
      <c r="CK168">
        <v>3.0561799999999999</v>
      </c>
      <c r="CL168">
        <v>37.287500000000001</v>
      </c>
      <c r="CM168">
        <v>12.41</v>
      </c>
      <c r="CN168">
        <v>0.64375000000000004</v>
      </c>
      <c r="CO168">
        <v>0.40625</v>
      </c>
      <c r="CP168">
        <v>0.36299999999999999</v>
      </c>
      <c r="CQ168">
        <v>0.57950000000000002</v>
      </c>
      <c r="CR168">
        <v>0.97123000000000004</v>
      </c>
      <c r="CS168">
        <v>2.3538999999999999</v>
      </c>
      <c r="CT168">
        <v>0.215</v>
      </c>
      <c r="CU168">
        <v>6.5071199999999996</v>
      </c>
      <c r="CV168">
        <v>0.16688</v>
      </c>
      <c r="CW168">
        <v>2.5828700000000002</v>
      </c>
      <c r="CX168">
        <v>0.20324999999999999</v>
      </c>
      <c r="CY168">
        <v>0</v>
      </c>
      <c r="CZ168">
        <v>0</v>
      </c>
      <c r="DA168">
        <v>14.980499999999999</v>
      </c>
      <c r="DB168">
        <v>0.25812000000000002</v>
      </c>
      <c r="DC168">
        <v>0.125</v>
      </c>
      <c r="DD168">
        <v>0.89875000000000005</v>
      </c>
      <c r="DE168">
        <v>0.17499999999999999</v>
      </c>
      <c r="DF168">
        <v>6.6542300000000001</v>
      </c>
      <c r="DG168">
        <v>0.49713000000000002</v>
      </c>
      <c r="DH168">
        <v>0.45800000000000002</v>
      </c>
      <c r="DI168">
        <v>0</v>
      </c>
      <c r="DJ168">
        <v>9.0662299999999991</v>
      </c>
      <c r="DK168">
        <v>0</v>
      </c>
      <c r="DL168">
        <v>0</v>
      </c>
      <c r="DM168">
        <v>1.0900799999999999</v>
      </c>
      <c r="DN168">
        <v>0.42344999999999999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6.3000000000000003E-4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1.5204</v>
      </c>
      <c r="EA168">
        <v>1.05</v>
      </c>
      <c r="EB168">
        <v>0.9425</v>
      </c>
      <c r="EC168">
        <v>23.57488</v>
      </c>
      <c r="ED168">
        <v>1.57013</v>
      </c>
      <c r="EE168">
        <v>60.7</v>
      </c>
      <c r="EF168">
        <v>2.29068</v>
      </c>
      <c r="EG168">
        <v>1.4851700000000001</v>
      </c>
      <c r="EH168">
        <v>1.3349500000000001</v>
      </c>
      <c r="EI168">
        <v>95.411249999999995</v>
      </c>
      <c r="EJ168">
        <v>0</v>
      </c>
      <c r="EK168">
        <v>0</v>
      </c>
      <c r="EL168">
        <v>0</v>
      </c>
      <c r="EM168" t="s">
        <v>241</v>
      </c>
      <c r="EN168" t="s">
        <v>242</v>
      </c>
      <c r="EO168" t="s">
        <v>242</v>
      </c>
      <c r="EP168" t="s">
        <v>242</v>
      </c>
      <c r="EQ168" t="s">
        <v>242</v>
      </c>
      <c r="ER168" t="s">
        <v>242</v>
      </c>
      <c r="ES168" t="s">
        <v>241</v>
      </c>
      <c r="ET168" t="s">
        <v>242</v>
      </c>
      <c r="EU168" t="s">
        <v>242</v>
      </c>
      <c r="EV168" t="s">
        <v>242</v>
      </c>
      <c r="EW168" t="s">
        <v>242</v>
      </c>
      <c r="EX168" t="s">
        <v>242</v>
      </c>
      <c r="EY168" t="s">
        <v>242</v>
      </c>
      <c r="EZ168" t="s">
        <v>242</v>
      </c>
      <c r="FA168" t="s">
        <v>242</v>
      </c>
      <c r="FB168" t="s">
        <v>242</v>
      </c>
      <c r="FC168" t="s">
        <v>242</v>
      </c>
      <c r="FD168" t="s">
        <v>242</v>
      </c>
      <c r="FE168" t="s">
        <v>242</v>
      </c>
      <c r="FF168" t="s">
        <v>241</v>
      </c>
      <c r="FG168" t="s">
        <v>241</v>
      </c>
      <c r="FH168" t="s">
        <v>241</v>
      </c>
      <c r="FI168" t="s">
        <v>241</v>
      </c>
      <c r="FJ168" t="s">
        <v>242</v>
      </c>
      <c r="FK168" t="s">
        <v>242</v>
      </c>
      <c r="FL168" t="s">
        <v>242</v>
      </c>
      <c r="FM168" t="s">
        <v>242</v>
      </c>
      <c r="FN168" t="s">
        <v>242</v>
      </c>
      <c r="FO168" t="s">
        <v>242</v>
      </c>
      <c r="FP168" t="s">
        <v>242</v>
      </c>
      <c r="FQ168" t="s">
        <v>242</v>
      </c>
      <c r="FR168" t="s">
        <v>242</v>
      </c>
      <c r="FS168" t="s">
        <v>242</v>
      </c>
      <c r="FT168" t="s">
        <v>242</v>
      </c>
      <c r="FU168" t="s">
        <v>242</v>
      </c>
      <c r="FV168" t="s">
        <v>242</v>
      </c>
      <c r="FW168" t="s">
        <v>242</v>
      </c>
      <c r="FX168" t="s">
        <v>242</v>
      </c>
      <c r="FY168" t="s">
        <v>242</v>
      </c>
      <c r="FZ168" t="s">
        <v>242</v>
      </c>
      <c r="GA168" t="s">
        <v>242</v>
      </c>
      <c r="GB168" t="s">
        <v>242</v>
      </c>
      <c r="GC168" t="s">
        <v>242</v>
      </c>
      <c r="GD168" t="s">
        <v>242</v>
      </c>
      <c r="GE168" t="s">
        <v>242</v>
      </c>
      <c r="GF168" t="s">
        <v>242</v>
      </c>
      <c r="GG168" t="s">
        <v>235</v>
      </c>
      <c r="GH168" t="s">
        <v>232</v>
      </c>
      <c r="GI168" t="s">
        <v>242</v>
      </c>
      <c r="GJ168" t="s">
        <v>242</v>
      </c>
      <c r="GK168" t="s">
        <v>242</v>
      </c>
      <c r="GL168">
        <v>0</v>
      </c>
      <c r="GM168">
        <v>0</v>
      </c>
      <c r="GN168">
        <v>0</v>
      </c>
      <c r="GR168" t="s">
        <v>242</v>
      </c>
      <c r="GS168" t="s">
        <v>242</v>
      </c>
      <c r="GT168" t="s">
        <v>242</v>
      </c>
      <c r="GU168" t="s">
        <v>242</v>
      </c>
      <c r="GV168" t="s">
        <v>242</v>
      </c>
      <c r="GW168" t="s">
        <v>242</v>
      </c>
      <c r="GX168" t="s">
        <v>242</v>
      </c>
      <c r="GY168" t="s">
        <v>242</v>
      </c>
      <c r="GZ168" t="s">
        <v>242</v>
      </c>
      <c r="HA168" t="s">
        <v>242</v>
      </c>
      <c r="HB168" t="s">
        <v>242</v>
      </c>
      <c r="HC168" t="s">
        <v>242</v>
      </c>
      <c r="HD168" t="s">
        <v>242</v>
      </c>
      <c r="HE168" t="s">
        <v>242</v>
      </c>
      <c r="HF168" t="s">
        <v>242</v>
      </c>
    </row>
    <row r="169" spans="1:214">
      <c r="A169">
        <v>3</v>
      </c>
      <c r="B169" t="s">
        <v>259</v>
      </c>
      <c r="F169">
        <v>581.01394000000005</v>
      </c>
      <c r="G169">
        <v>2430.9623200000001</v>
      </c>
      <c r="H169">
        <v>288.56128999999999</v>
      </c>
      <c r="I169">
        <v>39.573250000000002</v>
      </c>
      <c r="J169">
        <v>11.148910000000001</v>
      </c>
      <c r="K169">
        <v>77.243870000000001</v>
      </c>
      <c r="L169">
        <v>4.5028300000000003</v>
      </c>
      <c r="M169">
        <v>3.8902000000000001</v>
      </c>
      <c r="N169">
        <v>2.39975</v>
      </c>
      <c r="O169">
        <v>0</v>
      </c>
      <c r="P169">
        <v>57.133339999999997</v>
      </c>
      <c r="Q169">
        <v>52.25</v>
      </c>
      <c r="R169">
        <v>2.8469999999999999E-2</v>
      </c>
      <c r="S169">
        <v>1.7905</v>
      </c>
      <c r="T169">
        <v>4.5389999999999997</v>
      </c>
      <c r="U169">
        <v>4.4641700000000002</v>
      </c>
      <c r="V169">
        <v>89.551670000000001</v>
      </c>
      <c r="W169">
        <v>0.30931999999999998</v>
      </c>
      <c r="X169">
        <v>0.35317999999999999</v>
      </c>
      <c r="Y169">
        <v>5.8863799999999999</v>
      </c>
      <c r="Z169">
        <v>12.036009999999999</v>
      </c>
      <c r="AA169">
        <v>1.4351499999999999</v>
      </c>
      <c r="AB169">
        <v>1.1524799999999999</v>
      </c>
      <c r="AC169">
        <v>5.8648300000000004</v>
      </c>
      <c r="AD169">
        <v>63.078330000000001</v>
      </c>
      <c r="AE169">
        <v>1.7250000000000001</v>
      </c>
      <c r="AF169">
        <v>45.008879999999998</v>
      </c>
      <c r="AG169">
        <v>204.51499999999999</v>
      </c>
      <c r="AH169">
        <v>1187.0466699999999</v>
      </c>
      <c r="AI169">
        <v>67.603340000000003</v>
      </c>
      <c r="AJ169">
        <v>129.48167000000001</v>
      </c>
      <c r="AK169">
        <v>407.32333</v>
      </c>
      <c r="AL169">
        <v>440.64166999999998</v>
      </c>
      <c r="AM169">
        <v>419.94833</v>
      </c>
      <c r="AN169">
        <v>2.7652999999999999</v>
      </c>
      <c r="AO169">
        <v>1.8974</v>
      </c>
      <c r="AP169">
        <v>0.62509999999999999</v>
      </c>
      <c r="AQ169">
        <v>0.50817000000000001</v>
      </c>
      <c r="AR169">
        <v>100.96333</v>
      </c>
      <c r="AS169">
        <v>176.33784</v>
      </c>
      <c r="AT169">
        <v>0</v>
      </c>
      <c r="AU169">
        <v>0</v>
      </c>
      <c r="AV169">
        <v>0</v>
      </c>
      <c r="AW169">
        <v>0</v>
      </c>
      <c r="AX169">
        <v>1.6357999999999999</v>
      </c>
      <c r="AY169">
        <v>1.3047299999999999</v>
      </c>
      <c r="AZ169">
        <v>0</v>
      </c>
      <c r="BA169">
        <v>2.9385300000000001</v>
      </c>
      <c r="BB169">
        <v>0.95347000000000004</v>
      </c>
      <c r="BC169">
        <v>0</v>
      </c>
      <c r="BD169">
        <v>0.47599999999999998</v>
      </c>
      <c r="BE169">
        <v>1.42947</v>
      </c>
      <c r="BF169">
        <v>0.21182999999999999</v>
      </c>
      <c r="BG169">
        <v>8.5999999999999993E-2</v>
      </c>
      <c r="BH169">
        <v>0</v>
      </c>
      <c r="BI169">
        <v>35.597499999999997</v>
      </c>
      <c r="BJ169">
        <v>35.597499999999997</v>
      </c>
      <c r="BK169">
        <v>0.72950000000000004</v>
      </c>
      <c r="BL169">
        <v>1.79233</v>
      </c>
      <c r="BM169">
        <v>0.79110000000000003</v>
      </c>
      <c r="BN169">
        <v>1.5556300000000001</v>
      </c>
      <c r="BO169">
        <v>5.9270000000000003E-2</v>
      </c>
      <c r="BP169">
        <v>1.5373300000000001</v>
      </c>
      <c r="BQ169">
        <v>3.38483</v>
      </c>
      <c r="BR169">
        <v>1.64035</v>
      </c>
      <c r="BS169">
        <v>2.6370399999999998</v>
      </c>
      <c r="BT169">
        <v>2.8356499999999998</v>
      </c>
      <c r="BU169">
        <v>0.84150999999999998</v>
      </c>
      <c r="BV169">
        <v>0.40234999999999999</v>
      </c>
      <c r="BW169">
        <v>1.40022</v>
      </c>
      <c r="BX169">
        <v>1.1382000000000001</v>
      </c>
      <c r="BY169">
        <v>1.5025900000000001</v>
      </c>
      <c r="BZ169">
        <v>0.37076999999999999</v>
      </c>
      <c r="CA169">
        <v>1.87568</v>
      </c>
      <c r="CB169">
        <v>2.01593</v>
      </c>
      <c r="CC169">
        <v>0.83689999999999998</v>
      </c>
      <c r="CD169">
        <v>17.480779999999999</v>
      </c>
      <c r="CE169">
        <v>2.0443799999999999</v>
      </c>
      <c r="CF169">
        <v>3.4887100000000002</v>
      </c>
      <c r="CG169">
        <v>5.4156700000000004</v>
      </c>
      <c r="CH169">
        <v>1.45478</v>
      </c>
      <c r="CI169">
        <v>1.5305899999999999</v>
      </c>
      <c r="CJ169">
        <v>1.6327700000000001</v>
      </c>
      <c r="CK169">
        <v>15.5616</v>
      </c>
      <c r="CL169">
        <v>280.93</v>
      </c>
      <c r="CM169">
        <v>93.74333</v>
      </c>
      <c r="CN169">
        <v>1.2E-2</v>
      </c>
      <c r="CO169">
        <v>8.0000000000000002E-3</v>
      </c>
      <c r="CP169">
        <v>4.0000000000000001E-3</v>
      </c>
      <c r="CQ169">
        <v>8.9999999999999993E-3</v>
      </c>
      <c r="CR169">
        <v>1.11E-2</v>
      </c>
      <c r="CS169">
        <v>6.1699999999999998E-2</v>
      </c>
      <c r="CT169">
        <v>4.4000000000000003E-3</v>
      </c>
      <c r="CU169">
        <v>1.0313300000000001</v>
      </c>
      <c r="CV169">
        <v>3.7000000000000002E-3</v>
      </c>
      <c r="CW169">
        <v>0.50282000000000004</v>
      </c>
      <c r="CX169">
        <v>3.5799999999999998E-2</v>
      </c>
      <c r="CY169">
        <v>4.5530000000000001E-2</v>
      </c>
      <c r="CZ169">
        <v>1.277E-2</v>
      </c>
      <c r="DA169">
        <v>1.7414799999999999</v>
      </c>
      <c r="DB169">
        <v>6.3E-3</v>
      </c>
      <c r="DC169">
        <v>2E-3</v>
      </c>
      <c r="DD169">
        <v>0.10055</v>
      </c>
      <c r="DE169">
        <v>3.0000000000000001E-3</v>
      </c>
      <c r="DF169">
        <v>2.32538</v>
      </c>
      <c r="DG169">
        <v>3.0470000000000001E-2</v>
      </c>
      <c r="DH169">
        <v>2.2769999999999999E-2</v>
      </c>
      <c r="DI169">
        <v>8.0000000000000004E-4</v>
      </c>
      <c r="DJ169">
        <v>2.4903300000000002</v>
      </c>
      <c r="DK169">
        <v>0</v>
      </c>
      <c r="DL169">
        <v>0</v>
      </c>
      <c r="DM169">
        <v>4.5429000000000004</v>
      </c>
      <c r="DN169">
        <v>0.13586999999999999</v>
      </c>
      <c r="DO169">
        <v>0</v>
      </c>
      <c r="DP169">
        <v>0</v>
      </c>
      <c r="DQ169">
        <v>2.0000000000000001E-4</v>
      </c>
      <c r="DR169">
        <v>0</v>
      </c>
      <c r="DS169">
        <v>2.9000000000000001E-2</v>
      </c>
      <c r="DT169">
        <v>7.0099999999999996E-2</v>
      </c>
      <c r="DU169">
        <v>0</v>
      </c>
      <c r="DV169">
        <v>0</v>
      </c>
      <c r="DW169">
        <v>0</v>
      </c>
      <c r="DX169">
        <v>1.4E-2</v>
      </c>
      <c r="DY169">
        <v>0.158</v>
      </c>
      <c r="DZ169">
        <v>4.9493</v>
      </c>
      <c r="EA169">
        <v>0.02</v>
      </c>
      <c r="EB169">
        <v>1.2999999999999999E-2</v>
      </c>
      <c r="EC169">
        <v>9.1376799999999996</v>
      </c>
      <c r="ED169">
        <v>0.96419999999999995</v>
      </c>
      <c r="EE169">
        <v>120.56667</v>
      </c>
      <c r="EF169">
        <v>7.6697199999999999</v>
      </c>
      <c r="EG169">
        <v>6.4369899999999998</v>
      </c>
      <c r="EH169">
        <v>1.02871</v>
      </c>
      <c r="EI169">
        <v>574.255</v>
      </c>
      <c r="EJ169">
        <v>0</v>
      </c>
      <c r="EK169">
        <v>0</v>
      </c>
      <c r="EL169">
        <v>0</v>
      </c>
      <c r="EM169" t="s">
        <v>241</v>
      </c>
      <c r="EO169" t="s">
        <v>241</v>
      </c>
      <c r="EP169" t="s">
        <v>241</v>
      </c>
      <c r="ES169" t="s">
        <v>241</v>
      </c>
      <c r="EU169" t="s">
        <v>241</v>
      </c>
      <c r="EV169" t="s">
        <v>241</v>
      </c>
      <c r="FA169" t="s">
        <v>242</v>
      </c>
      <c r="FG169" t="s">
        <v>241</v>
      </c>
      <c r="FI169" t="s">
        <v>241</v>
      </c>
      <c r="GA169" t="s">
        <v>242</v>
      </c>
      <c r="GE169" t="s">
        <v>242</v>
      </c>
      <c r="GF169" t="s">
        <v>242</v>
      </c>
      <c r="GG169" t="s">
        <v>443</v>
      </c>
      <c r="GH169" t="s">
        <v>307</v>
      </c>
      <c r="GI169" t="s">
        <v>242</v>
      </c>
      <c r="GJ169" t="s">
        <v>242</v>
      </c>
      <c r="GK169" t="s">
        <v>242</v>
      </c>
      <c r="GL169">
        <v>0</v>
      </c>
      <c r="GM169">
        <v>0</v>
      </c>
      <c r="GN169">
        <v>0</v>
      </c>
    </row>
    <row r="170" spans="1:214">
      <c r="A170">
        <v>4</v>
      </c>
      <c r="B170" t="s">
        <v>444</v>
      </c>
      <c r="D170" t="s">
        <v>241</v>
      </c>
      <c r="E170" t="s">
        <v>231</v>
      </c>
      <c r="F170">
        <v>406.05</v>
      </c>
      <c r="G170">
        <v>1698.9132</v>
      </c>
      <c r="H170">
        <v>154.36099999999999</v>
      </c>
      <c r="I170">
        <v>36.359000000000002</v>
      </c>
      <c r="J170">
        <v>4.2331000000000003</v>
      </c>
      <c r="K170">
        <v>53.156999999999996</v>
      </c>
      <c r="L170">
        <v>1.1859999999999999</v>
      </c>
      <c r="M170">
        <v>2.2269999999999999</v>
      </c>
      <c r="N170">
        <v>1.2509999999999999</v>
      </c>
      <c r="O170">
        <v>0</v>
      </c>
      <c r="P170">
        <v>54.95</v>
      </c>
      <c r="Q170">
        <v>52.25</v>
      </c>
      <c r="R170">
        <v>8.5000000000000006E-3</v>
      </c>
      <c r="S170">
        <v>1.7905</v>
      </c>
      <c r="T170">
        <v>0.62549999999999994</v>
      </c>
      <c r="U170">
        <v>0.59699999999999998</v>
      </c>
      <c r="V170">
        <v>14.35</v>
      </c>
      <c r="W170">
        <v>0.124</v>
      </c>
      <c r="X170">
        <v>0.27300000000000002</v>
      </c>
      <c r="Y170">
        <v>4.0255000000000001</v>
      </c>
      <c r="Z170">
        <v>9.3819999999999997</v>
      </c>
      <c r="AA170">
        <v>0.84150000000000003</v>
      </c>
      <c r="AB170">
        <v>0.63849999999999996</v>
      </c>
      <c r="AC170">
        <v>4.8</v>
      </c>
      <c r="AD170">
        <v>18.649999999999999</v>
      </c>
      <c r="AE170">
        <v>1.7250000000000001</v>
      </c>
      <c r="AF170">
        <v>18.22</v>
      </c>
      <c r="AG170">
        <v>185.85</v>
      </c>
      <c r="AH170">
        <v>563.9</v>
      </c>
      <c r="AI170">
        <v>50.45</v>
      </c>
      <c r="AJ170">
        <v>97.3</v>
      </c>
      <c r="AK170">
        <v>320.35000000000002</v>
      </c>
      <c r="AL170">
        <v>379</v>
      </c>
      <c r="AM170">
        <v>312.8</v>
      </c>
      <c r="AN170">
        <v>1.8185</v>
      </c>
      <c r="AO170">
        <v>1.3815</v>
      </c>
      <c r="AP170">
        <v>0.47749999999999998</v>
      </c>
      <c r="AQ170">
        <v>0.27300000000000002</v>
      </c>
      <c r="AR170">
        <v>79.7</v>
      </c>
      <c r="AS170">
        <v>170.6</v>
      </c>
      <c r="AT170">
        <v>0</v>
      </c>
      <c r="AU170">
        <v>0</v>
      </c>
      <c r="AV170">
        <v>0</v>
      </c>
      <c r="AW170">
        <v>0</v>
      </c>
      <c r="AX170">
        <v>1.014</v>
      </c>
      <c r="AY170">
        <v>0.87649999999999995</v>
      </c>
      <c r="AZ170">
        <v>0</v>
      </c>
      <c r="BA170">
        <v>1.8885000000000001</v>
      </c>
      <c r="BB170">
        <v>0.35849999999999999</v>
      </c>
      <c r="BC170">
        <v>0</v>
      </c>
      <c r="BD170">
        <v>0.47599999999999998</v>
      </c>
      <c r="BE170">
        <v>0.83450000000000002</v>
      </c>
      <c r="BF170">
        <v>0.08</v>
      </c>
      <c r="BG170">
        <v>8.5999999999999993E-2</v>
      </c>
      <c r="BH170">
        <v>0</v>
      </c>
      <c r="BI170">
        <v>13.391999999999999</v>
      </c>
      <c r="BJ170">
        <v>13.391999999999999</v>
      </c>
      <c r="BK170">
        <v>0.36599999999999999</v>
      </c>
      <c r="BL170">
        <v>0.46250000000000002</v>
      </c>
      <c r="BM170">
        <v>0.108</v>
      </c>
      <c r="BN170">
        <v>0.29649999999999999</v>
      </c>
      <c r="BO170">
        <v>5.2499999999999998E-2</v>
      </c>
      <c r="BP170">
        <v>0.40100000000000002</v>
      </c>
      <c r="BQ170">
        <v>0.88</v>
      </c>
      <c r="BR170">
        <v>1.5069999999999999</v>
      </c>
      <c r="BS170">
        <v>2.4355000000000002</v>
      </c>
      <c r="BT170">
        <v>2.6320000000000001</v>
      </c>
      <c r="BU170">
        <v>0.79100000000000004</v>
      </c>
      <c r="BV170">
        <v>0.36749999999999999</v>
      </c>
      <c r="BW170">
        <v>1.2509999999999999</v>
      </c>
      <c r="BX170">
        <v>1.0369999999999999</v>
      </c>
      <c r="BY170">
        <v>1.3819999999999999</v>
      </c>
      <c r="BZ170">
        <v>0.32100000000000001</v>
      </c>
      <c r="CA170">
        <v>1.6930000000000001</v>
      </c>
      <c r="CB170">
        <v>1.8260000000000001</v>
      </c>
      <c r="CC170">
        <v>0.78300000000000003</v>
      </c>
      <c r="CD170">
        <v>16.026</v>
      </c>
      <c r="CE170">
        <v>1.913</v>
      </c>
      <c r="CF170">
        <v>2.9315000000000002</v>
      </c>
      <c r="CG170">
        <v>4.8639999999999999</v>
      </c>
      <c r="CH170">
        <v>1.3115000000000001</v>
      </c>
      <c r="CI170">
        <v>1.393</v>
      </c>
      <c r="CJ170">
        <v>1.496</v>
      </c>
      <c r="CK170">
        <v>13.903600000000001</v>
      </c>
      <c r="CL170">
        <v>253.35</v>
      </c>
      <c r="CM170">
        <v>85.05</v>
      </c>
      <c r="CN170">
        <v>1.2E-2</v>
      </c>
      <c r="CO170">
        <v>8.0000000000000002E-3</v>
      </c>
      <c r="CP170">
        <v>4.0000000000000001E-3</v>
      </c>
      <c r="CQ170">
        <v>8.9999999999999993E-3</v>
      </c>
      <c r="CR170">
        <v>1.0999999999999999E-2</v>
      </c>
      <c r="CS170">
        <v>5.3499999999999999E-2</v>
      </c>
      <c r="CT170">
        <v>4.0000000000000001E-3</v>
      </c>
      <c r="CU170">
        <v>0.61</v>
      </c>
      <c r="CV170">
        <v>3.0000000000000001E-3</v>
      </c>
      <c r="CW170">
        <v>0.19</v>
      </c>
      <c r="CX170">
        <v>1.15E-2</v>
      </c>
      <c r="CY170">
        <v>0</v>
      </c>
      <c r="CZ170">
        <v>0</v>
      </c>
      <c r="DA170">
        <v>0.91600000000000004</v>
      </c>
      <c r="DB170">
        <v>5.0000000000000001E-3</v>
      </c>
      <c r="DC170">
        <v>2E-3</v>
      </c>
      <c r="DD170">
        <v>0.09</v>
      </c>
      <c r="DE170">
        <v>3.0000000000000001E-3</v>
      </c>
      <c r="DF170">
        <v>0.82199999999999995</v>
      </c>
      <c r="DG170">
        <v>1.4999999999999999E-2</v>
      </c>
      <c r="DH170">
        <v>0</v>
      </c>
      <c r="DI170">
        <v>0</v>
      </c>
      <c r="DJ170">
        <v>0.9355</v>
      </c>
      <c r="DK170">
        <v>0</v>
      </c>
      <c r="DL170">
        <v>0</v>
      </c>
      <c r="DM170">
        <v>0.36349999999999999</v>
      </c>
      <c r="DN170">
        <v>0.08</v>
      </c>
      <c r="DO170">
        <v>0</v>
      </c>
      <c r="DP170">
        <v>0</v>
      </c>
      <c r="DQ170">
        <v>0</v>
      </c>
      <c r="DR170">
        <v>0</v>
      </c>
      <c r="DS170">
        <v>2.9000000000000001E-2</v>
      </c>
      <c r="DT170">
        <v>7.0000000000000007E-2</v>
      </c>
      <c r="DU170">
        <v>0</v>
      </c>
      <c r="DV170">
        <v>0</v>
      </c>
      <c r="DW170">
        <v>0</v>
      </c>
      <c r="DX170">
        <v>1.4E-2</v>
      </c>
      <c r="DY170">
        <v>0.158</v>
      </c>
      <c r="DZ170">
        <v>0.71450000000000002</v>
      </c>
      <c r="EA170">
        <v>0.02</v>
      </c>
      <c r="EB170">
        <v>1.2999999999999999E-2</v>
      </c>
      <c r="EC170">
        <v>2.5215000000000001</v>
      </c>
      <c r="ED170">
        <v>0.63</v>
      </c>
      <c r="EE170">
        <v>120.5</v>
      </c>
      <c r="EF170">
        <v>3.8174999999999999</v>
      </c>
      <c r="EG170">
        <v>4.4297500000000003</v>
      </c>
      <c r="EH170">
        <v>0.9667</v>
      </c>
      <c r="EI170">
        <v>269.25</v>
      </c>
      <c r="EJ170">
        <v>0</v>
      </c>
      <c r="EK170">
        <v>0</v>
      </c>
      <c r="EL170">
        <v>0</v>
      </c>
      <c r="EM170" t="s">
        <v>241</v>
      </c>
      <c r="EN170" t="s">
        <v>242</v>
      </c>
      <c r="EO170" t="s">
        <v>241</v>
      </c>
      <c r="EP170" t="s">
        <v>241</v>
      </c>
      <c r="EQ170" t="s">
        <v>242</v>
      </c>
      <c r="ER170" t="s">
        <v>242</v>
      </c>
      <c r="ES170" t="s">
        <v>241</v>
      </c>
      <c r="ET170" t="s">
        <v>242</v>
      </c>
      <c r="EU170" t="s">
        <v>242</v>
      </c>
      <c r="EV170" t="s">
        <v>242</v>
      </c>
      <c r="EW170" t="s">
        <v>242</v>
      </c>
      <c r="EX170" t="s">
        <v>242</v>
      </c>
      <c r="EY170" t="s">
        <v>242</v>
      </c>
      <c r="EZ170" t="s">
        <v>242</v>
      </c>
      <c r="FA170" t="s">
        <v>242</v>
      </c>
      <c r="FB170" t="s">
        <v>242</v>
      </c>
      <c r="FC170" t="s">
        <v>242</v>
      </c>
      <c r="FD170" t="s">
        <v>242</v>
      </c>
      <c r="FE170" t="s">
        <v>242</v>
      </c>
      <c r="FF170" t="s">
        <v>242</v>
      </c>
      <c r="FG170" t="s">
        <v>241</v>
      </c>
      <c r="FH170" t="s">
        <v>242</v>
      </c>
      <c r="FI170" t="s">
        <v>242</v>
      </c>
      <c r="FJ170" t="s">
        <v>242</v>
      </c>
      <c r="FK170" t="s">
        <v>242</v>
      </c>
      <c r="FL170" t="s">
        <v>242</v>
      </c>
      <c r="FM170" t="s">
        <v>242</v>
      </c>
      <c r="FN170" t="s">
        <v>242</v>
      </c>
      <c r="FO170" t="s">
        <v>242</v>
      </c>
      <c r="FP170" t="s">
        <v>242</v>
      </c>
      <c r="FQ170" t="s">
        <v>242</v>
      </c>
      <c r="FR170" t="s">
        <v>242</v>
      </c>
      <c r="FS170" t="s">
        <v>242</v>
      </c>
      <c r="FT170" t="s">
        <v>242</v>
      </c>
      <c r="FU170" t="s">
        <v>242</v>
      </c>
      <c r="FV170" t="s">
        <v>242</v>
      </c>
      <c r="FW170" t="s">
        <v>242</v>
      </c>
      <c r="FX170" t="s">
        <v>242</v>
      </c>
      <c r="FY170" t="s">
        <v>242</v>
      </c>
      <c r="FZ170" t="s">
        <v>242</v>
      </c>
      <c r="GA170" t="s">
        <v>242</v>
      </c>
      <c r="GB170" t="s">
        <v>242</v>
      </c>
      <c r="GC170" t="s">
        <v>242</v>
      </c>
      <c r="GD170" t="s">
        <v>242</v>
      </c>
      <c r="GE170" t="s">
        <v>242</v>
      </c>
      <c r="GF170" t="s">
        <v>242</v>
      </c>
      <c r="GG170" t="s">
        <v>364</v>
      </c>
      <c r="GH170" t="s">
        <v>243</v>
      </c>
      <c r="GI170" t="s">
        <v>242</v>
      </c>
      <c r="GJ170" t="s">
        <v>242</v>
      </c>
      <c r="GK170" t="s">
        <v>242</v>
      </c>
      <c r="GL170">
        <v>0</v>
      </c>
      <c r="GM170">
        <v>0</v>
      </c>
      <c r="GN170">
        <v>0</v>
      </c>
      <c r="GR170" t="s">
        <v>242</v>
      </c>
      <c r="GS170" t="s">
        <v>242</v>
      </c>
      <c r="GT170" t="s">
        <v>242</v>
      </c>
      <c r="GU170" t="s">
        <v>242</v>
      </c>
      <c r="GV170" t="s">
        <v>242</v>
      </c>
      <c r="GW170" t="s">
        <v>242</v>
      </c>
      <c r="GX170" t="s">
        <v>242</v>
      </c>
      <c r="GY170" t="s">
        <v>242</v>
      </c>
      <c r="GZ170" t="s">
        <v>242</v>
      </c>
      <c r="HA170" t="s">
        <v>242</v>
      </c>
      <c r="HB170" t="s">
        <v>242</v>
      </c>
      <c r="HC170" t="s">
        <v>242</v>
      </c>
      <c r="HD170" t="s">
        <v>242</v>
      </c>
      <c r="HE170" t="s">
        <v>242</v>
      </c>
      <c r="HF170" t="s">
        <v>242</v>
      </c>
    </row>
    <row r="171" spans="1:214">
      <c r="A171">
        <v>4</v>
      </c>
      <c r="B171" t="s">
        <v>245</v>
      </c>
      <c r="D171" t="s">
        <v>241</v>
      </c>
      <c r="E171" t="s">
        <v>231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 t="s">
        <v>242</v>
      </c>
      <c r="EN171" t="s">
        <v>242</v>
      </c>
      <c r="EO171" t="s">
        <v>242</v>
      </c>
      <c r="EP171" t="s">
        <v>242</v>
      </c>
      <c r="EQ171" t="s">
        <v>242</v>
      </c>
      <c r="ER171" t="s">
        <v>242</v>
      </c>
      <c r="ES171" t="s">
        <v>242</v>
      </c>
      <c r="ET171" t="s">
        <v>242</v>
      </c>
      <c r="EU171" t="s">
        <v>242</v>
      </c>
      <c r="EV171" t="s">
        <v>242</v>
      </c>
      <c r="EW171" t="s">
        <v>242</v>
      </c>
      <c r="EX171" t="s">
        <v>242</v>
      </c>
      <c r="EY171" t="s">
        <v>242</v>
      </c>
      <c r="EZ171" t="s">
        <v>242</v>
      </c>
      <c r="FA171" t="s">
        <v>241</v>
      </c>
      <c r="FB171" t="s">
        <v>242</v>
      </c>
      <c r="FC171" t="s">
        <v>242</v>
      </c>
      <c r="FD171" t="s">
        <v>242</v>
      </c>
      <c r="FE171" t="s">
        <v>242</v>
      </c>
      <c r="FF171" t="s">
        <v>242</v>
      </c>
      <c r="FG171" t="s">
        <v>242</v>
      </c>
      <c r="FH171" t="s">
        <v>242</v>
      </c>
      <c r="FI171" t="s">
        <v>242</v>
      </c>
      <c r="FJ171" t="s">
        <v>242</v>
      </c>
      <c r="FK171" t="s">
        <v>242</v>
      </c>
      <c r="FL171" t="s">
        <v>242</v>
      </c>
      <c r="FM171" t="s">
        <v>242</v>
      </c>
      <c r="FN171" t="s">
        <v>242</v>
      </c>
      <c r="FO171" t="s">
        <v>242</v>
      </c>
      <c r="FP171" t="s">
        <v>242</v>
      </c>
      <c r="FQ171" t="s">
        <v>242</v>
      </c>
      <c r="FR171" t="s">
        <v>242</v>
      </c>
      <c r="FS171" t="s">
        <v>242</v>
      </c>
      <c r="FT171" t="s">
        <v>242</v>
      </c>
      <c r="FU171" t="s">
        <v>242</v>
      </c>
      <c r="FV171" t="s">
        <v>242</v>
      </c>
      <c r="FW171" t="s">
        <v>242</v>
      </c>
      <c r="FX171" t="s">
        <v>242</v>
      </c>
      <c r="FY171" t="s">
        <v>242</v>
      </c>
      <c r="FZ171" t="s">
        <v>242</v>
      </c>
      <c r="GA171" t="s">
        <v>241</v>
      </c>
      <c r="GB171" t="s">
        <v>242</v>
      </c>
      <c r="GC171" t="s">
        <v>242</v>
      </c>
      <c r="GD171" t="s">
        <v>242</v>
      </c>
      <c r="GE171" t="s">
        <v>242</v>
      </c>
      <c r="GF171" t="s">
        <v>241</v>
      </c>
      <c r="GG171" t="s">
        <v>240</v>
      </c>
      <c r="GH171" t="s">
        <v>244</v>
      </c>
      <c r="GI171" t="s">
        <v>241</v>
      </c>
      <c r="GJ171" t="s">
        <v>241</v>
      </c>
      <c r="GK171" t="s">
        <v>242</v>
      </c>
      <c r="GL171">
        <v>0</v>
      </c>
      <c r="GM171">
        <v>0</v>
      </c>
      <c r="GN171">
        <v>0</v>
      </c>
      <c r="GR171" t="s">
        <v>242</v>
      </c>
      <c r="GS171" t="s">
        <v>242</v>
      </c>
      <c r="GT171" t="s">
        <v>242</v>
      </c>
      <c r="GU171" t="s">
        <v>242</v>
      </c>
      <c r="GV171" t="s">
        <v>242</v>
      </c>
      <c r="GW171" t="s">
        <v>242</v>
      </c>
      <c r="GX171" t="s">
        <v>242</v>
      </c>
      <c r="GY171" t="s">
        <v>242</v>
      </c>
      <c r="GZ171" t="s">
        <v>242</v>
      </c>
      <c r="HA171" t="s">
        <v>242</v>
      </c>
      <c r="HB171" t="s">
        <v>242</v>
      </c>
      <c r="HC171" t="s">
        <v>242</v>
      </c>
      <c r="HD171" t="s">
        <v>242</v>
      </c>
      <c r="HE171" t="s">
        <v>242</v>
      </c>
      <c r="HF171" t="s">
        <v>242</v>
      </c>
    </row>
    <row r="172" spans="1:214">
      <c r="A172">
        <v>4</v>
      </c>
      <c r="B172" t="s">
        <v>445</v>
      </c>
      <c r="D172" t="s">
        <v>241</v>
      </c>
      <c r="E172" t="s">
        <v>231</v>
      </c>
      <c r="F172">
        <v>174.96394000000001</v>
      </c>
      <c r="G172">
        <v>732.04912000000002</v>
      </c>
      <c r="H172">
        <v>134.20029</v>
      </c>
      <c r="I172">
        <v>3.2142499999999998</v>
      </c>
      <c r="J172">
        <v>6.9158099999999996</v>
      </c>
      <c r="K172">
        <v>24.086870000000001</v>
      </c>
      <c r="L172">
        <v>3.3168299999999999</v>
      </c>
      <c r="M172">
        <v>1.6632</v>
      </c>
      <c r="N172">
        <v>1.1487499999999999</v>
      </c>
      <c r="O172">
        <v>0</v>
      </c>
      <c r="P172">
        <v>2.1833399999999998</v>
      </c>
      <c r="Q172">
        <v>0</v>
      </c>
      <c r="R172">
        <v>1.9970000000000002E-2</v>
      </c>
      <c r="S172">
        <v>0</v>
      </c>
      <c r="T172">
        <v>3.9135</v>
      </c>
      <c r="U172">
        <v>3.8671700000000002</v>
      </c>
      <c r="V172">
        <v>75.201669999999993</v>
      </c>
      <c r="W172">
        <v>0.18532000000000001</v>
      </c>
      <c r="X172">
        <v>8.0180000000000001E-2</v>
      </c>
      <c r="Y172">
        <v>1.8608800000000001</v>
      </c>
      <c r="Z172">
        <v>2.65401</v>
      </c>
      <c r="AA172">
        <v>0.59365000000000001</v>
      </c>
      <c r="AB172">
        <v>0.51397999999999999</v>
      </c>
      <c r="AC172">
        <v>1.0648299999999999</v>
      </c>
      <c r="AD172">
        <v>44.428330000000003</v>
      </c>
      <c r="AE172">
        <v>0</v>
      </c>
      <c r="AF172">
        <v>26.788879999999999</v>
      </c>
      <c r="AG172">
        <v>18.664999999999999</v>
      </c>
      <c r="AH172">
        <v>623.14666999999997</v>
      </c>
      <c r="AI172">
        <v>17.15334</v>
      </c>
      <c r="AJ172">
        <v>32.181669999999997</v>
      </c>
      <c r="AK172">
        <v>86.973330000000004</v>
      </c>
      <c r="AL172">
        <v>61.641669999999998</v>
      </c>
      <c r="AM172">
        <v>107.14833</v>
      </c>
      <c r="AN172">
        <v>0.94679999999999997</v>
      </c>
      <c r="AO172">
        <v>0.51590000000000003</v>
      </c>
      <c r="AP172">
        <v>0.14760000000000001</v>
      </c>
      <c r="AQ172">
        <v>0.23516999999999999</v>
      </c>
      <c r="AR172">
        <v>21.26333</v>
      </c>
      <c r="AS172">
        <v>5.7378400000000003</v>
      </c>
      <c r="AT172">
        <v>0</v>
      </c>
      <c r="AU172">
        <v>0</v>
      </c>
      <c r="AV172">
        <v>0</v>
      </c>
      <c r="AW172">
        <v>0</v>
      </c>
      <c r="AX172">
        <v>0.62180000000000002</v>
      </c>
      <c r="AY172">
        <v>0.42823</v>
      </c>
      <c r="AZ172">
        <v>0</v>
      </c>
      <c r="BA172">
        <v>1.05003</v>
      </c>
      <c r="BB172">
        <v>0.59497</v>
      </c>
      <c r="BC172">
        <v>0</v>
      </c>
      <c r="BD172">
        <v>0</v>
      </c>
      <c r="BE172">
        <v>0.59497</v>
      </c>
      <c r="BF172">
        <v>0.13183</v>
      </c>
      <c r="BG172">
        <v>0</v>
      </c>
      <c r="BH172">
        <v>0</v>
      </c>
      <c r="BI172">
        <v>22.205500000000001</v>
      </c>
      <c r="BJ172">
        <v>22.205500000000001</v>
      </c>
      <c r="BK172">
        <v>0.36349999999999999</v>
      </c>
      <c r="BL172">
        <v>1.3298300000000001</v>
      </c>
      <c r="BM172">
        <v>0.68310000000000004</v>
      </c>
      <c r="BN172">
        <v>1.2591300000000001</v>
      </c>
      <c r="BO172">
        <v>6.77E-3</v>
      </c>
      <c r="BP172">
        <v>1.1363300000000001</v>
      </c>
      <c r="BQ172">
        <v>2.5048300000000001</v>
      </c>
      <c r="BR172">
        <v>0.13335</v>
      </c>
      <c r="BS172">
        <v>0.20154</v>
      </c>
      <c r="BT172">
        <v>0.20365</v>
      </c>
      <c r="BU172">
        <v>5.0509999999999999E-2</v>
      </c>
      <c r="BV172">
        <v>3.4849999999999999E-2</v>
      </c>
      <c r="BW172">
        <v>0.14921999999999999</v>
      </c>
      <c r="BX172">
        <v>0.1012</v>
      </c>
      <c r="BY172">
        <v>0.12059</v>
      </c>
      <c r="BZ172">
        <v>4.9770000000000002E-2</v>
      </c>
      <c r="CA172">
        <v>0.18268000000000001</v>
      </c>
      <c r="CB172">
        <v>0.18992999999999999</v>
      </c>
      <c r="CC172">
        <v>5.3900000000000003E-2</v>
      </c>
      <c r="CD172">
        <v>1.45478</v>
      </c>
      <c r="CE172">
        <v>0.13138</v>
      </c>
      <c r="CF172">
        <v>0.55720999999999998</v>
      </c>
      <c r="CG172">
        <v>0.55166999999999999</v>
      </c>
      <c r="CH172">
        <v>0.14327999999999999</v>
      </c>
      <c r="CI172">
        <v>0.13758999999999999</v>
      </c>
      <c r="CJ172">
        <v>0.13677</v>
      </c>
      <c r="CK172">
        <v>1.6579999999999999</v>
      </c>
      <c r="CL172">
        <v>27.58</v>
      </c>
      <c r="CM172">
        <v>8.6933299999999996</v>
      </c>
      <c r="CN172">
        <v>0</v>
      </c>
      <c r="CO172">
        <v>0</v>
      </c>
      <c r="CP172">
        <v>0</v>
      </c>
      <c r="CQ172">
        <v>0</v>
      </c>
      <c r="CR172">
        <v>1E-4</v>
      </c>
      <c r="CS172">
        <v>8.2000000000000007E-3</v>
      </c>
      <c r="CT172">
        <v>4.0000000000000002E-4</v>
      </c>
      <c r="CU172">
        <v>0.42132999999999998</v>
      </c>
      <c r="CV172">
        <v>6.9999999999999999E-4</v>
      </c>
      <c r="CW172">
        <v>0.31281999999999999</v>
      </c>
      <c r="CX172">
        <v>2.4299999999999999E-2</v>
      </c>
      <c r="CY172">
        <v>4.5530000000000001E-2</v>
      </c>
      <c r="CZ172">
        <v>1.277E-2</v>
      </c>
      <c r="DA172">
        <v>0.82547999999999999</v>
      </c>
      <c r="DB172">
        <v>1.2999999999999999E-3</v>
      </c>
      <c r="DC172">
        <v>0</v>
      </c>
      <c r="DD172">
        <v>1.055E-2</v>
      </c>
      <c r="DE172">
        <v>0</v>
      </c>
      <c r="DF172">
        <v>1.5033799999999999</v>
      </c>
      <c r="DG172">
        <v>1.5469999999999999E-2</v>
      </c>
      <c r="DH172">
        <v>2.2769999999999999E-2</v>
      </c>
      <c r="DI172">
        <v>8.0000000000000004E-4</v>
      </c>
      <c r="DJ172">
        <v>1.5548299999999999</v>
      </c>
      <c r="DK172">
        <v>0</v>
      </c>
      <c r="DL172">
        <v>0</v>
      </c>
      <c r="DM172">
        <v>4.1794000000000002</v>
      </c>
      <c r="DN172">
        <v>5.5870000000000003E-2</v>
      </c>
      <c r="DO172">
        <v>0</v>
      </c>
      <c r="DP172">
        <v>0</v>
      </c>
      <c r="DQ172">
        <v>2.0000000000000001E-4</v>
      </c>
      <c r="DR172">
        <v>0</v>
      </c>
      <c r="DS172">
        <v>0</v>
      </c>
      <c r="DT172">
        <v>1E-4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4.2347999999999999</v>
      </c>
      <c r="EA172">
        <v>0</v>
      </c>
      <c r="EB172">
        <v>0</v>
      </c>
      <c r="EC172">
        <v>6.6161799999999999</v>
      </c>
      <c r="ED172">
        <v>0.3342</v>
      </c>
      <c r="EE172">
        <v>6.6669999999999993E-2</v>
      </c>
      <c r="EF172">
        <v>3.85222</v>
      </c>
      <c r="EG172">
        <v>2.0072399999999999</v>
      </c>
      <c r="EH172">
        <v>6.2010000000000003E-2</v>
      </c>
      <c r="EI172">
        <v>305.005</v>
      </c>
      <c r="EJ172">
        <v>0</v>
      </c>
      <c r="EK172">
        <v>0</v>
      </c>
      <c r="EL172">
        <v>0</v>
      </c>
      <c r="EM172" t="s">
        <v>242</v>
      </c>
      <c r="EN172" t="s">
        <v>242</v>
      </c>
      <c r="EO172" t="s">
        <v>242</v>
      </c>
      <c r="EP172" t="s">
        <v>242</v>
      </c>
      <c r="EQ172" t="s">
        <v>242</v>
      </c>
      <c r="ER172" t="s">
        <v>242</v>
      </c>
      <c r="ES172" t="s">
        <v>242</v>
      </c>
      <c r="ET172" t="s">
        <v>242</v>
      </c>
      <c r="EU172" t="s">
        <v>241</v>
      </c>
      <c r="EV172" t="s">
        <v>241</v>
      </c>
      <c r="EW172" t="s">
        <v>242</v>
      </c>
      <c r="EX172" t="s">
        <v>242</v>
      </c>
      <c r="EY172" t="s">
        <v>242</v>
      </c>
      <c r="EZ172" t="s">
        <v>242</v>
      </c>
      <c r="FA172" t="s">
        <v>242</v>
      </c>
      <c r="FB172" t="s">
        <v>242</v>
      </c>
      <c r="FC172" t="s">
        <v>242</v>
      </c>
      <c r="FD172" t="s">
        <v>242</v>
      </c>
      <c r="FE172" t="s">
        <v>242</v>
      </c>
      <c r="FF172" t="s">
        <v>242</v>
      </c>
      <c r="FG172" t="s">
        <v>242</v>
      </c>
      <c r="FH172" t="s">
        <v>242</v>
      </c>
      <c r="FI172" t="s">
        <v>241</v>
      </c>
      <c r="FJ172" t="s">
        <v>242</v>
      </c>
      <c r="FK172" t="s">
        <v>242</v>
      </c>
      <c r="FL172" t="s">
        <v>242</v>
      </c>
      <c r="FM172" t="s">
        <v>242</v>
      </c>
      <c r="FN172" t="s">
        <v>242</v>
      </c>
      <c r="FO172" t="s">
        <v>242</v>
      </c>
      <c r="FP172" t="s">
        <v>242</v>
      </c>
      <c r="FQ172" t="s">
        <v>242</v>
      </c>
      <c r="FR172" t="s">
        <v>242</v>
      </c>
      <c r="FS172" t="s">
        <v>242</v>
      </c>
      <c r="FT172" t="s">
        <v>242</v>
      </c>
      <c r="FU172" t="s">
        <v>242</v>
      </c>
      <c r="FV172" t="s">
        <v>242</v>
      </c>
      <c r="FW172" t="s">
        <v>242</v>
      </c>
      <c r="FX172" t="s">
        <v>242</v>
      </c>
      <c r="FY172" t="s">
        <v>242</v>
      </c>
      <c r="FZ172" t="s">
        <v>242</v>
      </c>
      <c r="GA172" t="s">
        <v>242</v>
      </c>
      <c r="GB172" t="s">
        <v>242</v>
      </c>
      <c r="GC172" t="s">
        <v>242</v>
      </c>
      <c r="GD172" t="s">
        <v>242</v>
      </c>
      <c r="GE172" t="s">
        <v>242</v>
      </c>
      <c r="GF172" t="s">
        <v>242</v>
      </c>
      <c r="GG172" t="s">
        <v>446</v>
      </c>
      <c r="GH172" t="s">
        <v>346</v>
      </c>
      <c r="GI172" t="s">
        <v>242</v>
      </c>
      <c r="GJ172" t="s">
        <v>242</v>
      </c>
      <c r="GK172" t="s">
        <v>242</v>
      </c>
      <c r="GL172">
        <v>0</v>
      </c>
      <c r="GM172">
        <v>0</v>
      </c>
      <c r="GN172">
        <v>0</v>
      </c>
      <c r="GR172" t="s">
        <v>242</v>
      </c>
      <c r="GS172" t="s">
        <v>242</v>
      </c>
      <c r="GT172" t="s">
        <v>242</v>
      </c>
      <c r="GU172" t="s">
        <v>242</v>
      </c>
      <c r="GV172" t="s">
        <v>242</v>
      </c>
      <c r="GW172" t="s">
        <v>242</v>
      </c>
      <c r="GX172" t="s">
        <v>242</v>
      </c>
      <c r="GY172" t="s">
        <v>242</v>
      </c>
      <c r="GZ172" t="s">
        <v>242</v>
      </c>
      <c r="HA172" t="s">
        <v>242</v>
      </c>
      <c r="HB172" t="s">
        <v>242</v>
      </c>
      <c r="HC172" t="s">
        <v>242</v>
      </c>
      <c r="HD172" t="s">
        <v>242</v>
      </c>
      <c r="HE172" t="s">
        <v>242</v>
      </c>
      <c r="HF172" t="s">
        <v>242</v>
      </c>
    </row>
    <row r="173" spans="1:214">
      <c r="A173">
        <v>3</v>
      </c>
      <c r="B173" t="s">
        <v>260</v>
      </c>
      <c r="F173">
        <v>432.84994</v>
      </c>
      <c r="G173">
        <v>1811.0441499999999</v>
      </c>
      <c r="H173">
        <v>250.48376999999999</v>
      </c>
      <c r="I173">
        <v>28.15523</v>
      </c>
      <c r="J173">
        <v>23.902529999999999</v>
      </c>
      <c r="K173">
        <v>24.305150000000001</v>
      </c>
      <c r="L173">
        <v>3.3251900000000001</v>
      </c>
      <c r="M173">
        <v>3.4245199999999998</v>
      </c>
      <c r="N173">
        <v>1.1487499999999999</v>
      </c>
      <c r="O173">
        <v>0</v>
      </c>
      <c r="P173">
        <v>143.38334</v>
      </c>
      <c r="Q173">
        <v>129</v>
      </c>
      <c r="R173">
        <v>0.14396999999999999</v>
      </c>
      <c r="S173">
        <v>1.83</v>
      </c>
      <c r="T173">
        <v>7.5406000000000004</v>
      </c>
      <c r="U173">
        <v>4.4559699999999998</v>
      </c>
      <c r="V173">
        <v>85.461669999999998</v>
      </c>
      <c r="W173">
        <v>0.24384</v>
      </c>
      <c r="X173">
        <v>0.17030000000000001</v>
      </c>
      <c r="Y173">
        <v>4.8348000000000004</v>
      </c>
      <c r="Z173">
        <v>9.7438900000000004</v>
      </c>
      <c r="AA173">
        <v>0.93276999999999999</v>
      </c>
      <c r="AB173">
        <v>0.83650000000000002</v>
      </c>
      <c r="AC173">
        <v>3.8702299999999998</v>
      </c>
      <c r="AD173">
        <v>57.474330000000002</v>
      </c>
      <c r="AE173">
        <v>1.54</v>
      </c>
      <c r="AF173">
        <v>28.768879999999999</v>
      </c>
      <c r="AG173">
        <v>139.67099999999999</v>
      </c>
      <c r="AH173">
        <v>1098.0486699999999</v>
      </c>
      <c r="AI173">
        <v>41.591340000000002</v>
      </c>
      <c r="AJ173">
        <v>75.475669999999994</v>
      </c>
      <c r="AK173">
        <v>352.45132999999998</v>
      </c>
      <c r="AL173">
        <v>372.14166999999998</v>
      </c>
      <c r="AM173">
        <v>361.43833000000001</v>
      </c>
      <c r="AN173">
        <v>1.5365800000000001</v>
      </c>
      <c r="AO173">
        <v>1.19468</v>
      </c>
      <c r="AP173">
        <v>0.47799999999999998</v>
      </c>
      <c r="AQ173">
        <v>0.26749000000000001</v>
      </c>
      <c r="AR173">
        <v>62.163330000000002</v>
      </c>
      <c r="AS173">
        <v>248.12024</v>
      </c>
      <c r="AT173">
        <v>0</v>
      </c>
      <c r="AU173">
        <v>0</v>
      </c>
      <c r="AV173">
        <v>0</v>
      </c>
      <c r="AW173">
        <v>0</v>
      </c>
      <c r="AX173">
        <v>0.62194000000000005</v>
      </c>
      <c r="AY173">
        <v>0.42836999999999997</v>
      </c>
      <c r="AZ173">
        <v>0</v>
      </c>
      <c r="BA173">
        <v>1.0502899999999999</v>
      </c>
      <c r="BB173">
        <v>0.59592999999999996</v>
      </c>
      <c r="BC173">
        <v>0</v>
      </c>
      <c r="BD173">
        <v>0</v>
      </c>
      <c r="BE173">
        <v>0.59592999999999996</v>
      </c>
      <c r="BF173">
        <v>0.13263</v>
      </c>
      <c r="BG173">
        <v>8.5999999999999998E-4</v>
      </c>
      <c r="BH173">
        <v>0</v>
      </c>
      <c r="BI173">
        <v>22.419419999999999</v>
      </c>
      <c r="BJ173">
        <v>22.419419999999999</v>
      </c>
      <c r="BK173">
        <v>0.36665999999999999</v>
      </c>
      <c r="BL173">
        <v>1.33413</v>
      </c>
      <c r="BM173">
        <v>0.68367999999999995</v>
      </c>
      <c r="BN173">
        <v>1.26047</v>
      </c>
      <c r="BO173">
        <v>6.9699999999999996E-3</v>
      </c>
      <c r="BP173">
        <v>1.1393899999999999</v>
      </c>
      <c r="BQ173">
        <v>2.5113300000000001</v>
      </c>
      <c r="BR173">
        <v>1.31227</v>
      </c>
      <c r="BS173">
        <v>2.1251799999999998</v>
      </c>
      <c r="BT173">
        <v>2.4621499999999998</v>
      </c>
      <c r="BU173">
        <v>0.72487000000000001</v>
      </c>
      <c r="BV173">
        <v>0.27339000000000002</v>
      </c>
      <c r="BW173">
        <v>1.0903400000000001</v>
      </c>
      <c r="BX173">
        <v>0.92978000000000005</v>
      </c>
      <c r="BY173">
        <v>1.21523</v>
      </c>
      <c r="BZ173">
        <v>0.30201</v>
      </c>
      <c r="CA173">
        <v>1.4876799999999999</v>
      </c>
      <c r="CB173">
        <v>1.66279</v>
      </c>
      <c r="CC173">
        <v>0.68635999999999997</v>
      </c>
      <c r="CD173">
        <v>14.23964</v>
      </c>
      <c r="CE173">
        <v>1.67414</v>
      </c>
      <c r="CF173">
        <v>2.9961899999999999</v>
      </c>
      <c r="CG173">
        <v>4.0673300000000001</v>
      </c>
      <c r="CH173">
        <v>1.2360800000000001</v>
      </c>
      <c r="CI173">
        <v>1.0403100000000001</v>
      </c>
      <c r="CJ173">
        <v>1.2319500000000001</v>
      </c>
      <c r="CK173">
        <v>12.2601</v>
      </c>
      <c r="CL173">
        <v>181.67599999999999</v>
      </c>
      <c r="CM173">
        <v>60.525329999999997</v>
      </c>
      <c r="CN173">
        <v>0</v>
      </c>
      <c r="CO173">
        <v>0</v>
      </c>
      <c r="CP173">
        <v>0.27600000000000002</v>
      </c>
      <c r="CQ173">
        <v>0.23400000000000001</v>
      </c>
      <c r="CR173">
        <v>0.7661</v>
      </c>
      <c r="CS173">
        <v>0.84219999999999995</v>
      </c>
      <c r="CT173">
        <v>4.0000000000000002E-4</v>
      </c>
      <c r="CU173">
        <v>3.1476899999999999</v>
      </c>
      <c r="CV173">
        <v>6.9999999999999999E-4</v>
      </c>
      <c r="CW173">
        <v>1.6888399999999999</v>
      </c>
      <c r="CX173">
        <v>0.25431999999999999</v>
      </c>
      <c r="CY173">
        <v>4.5530000000000001E-2</v>
      </c>
      <c r="CZ173">
        <v>1.277E-2</v>
      </c>
      <c r="DA173">
        <v>7.2658800000000001</v>
      </c>
      <c r="DB173">
        <v>1.2999999999999999E-3</v>
      </c>
      <c r="DC173">
        <v>0</v>
      </c>
      <c r="DD173">
        <v>0.79056999999999999</v>
      </c>
      <c r="DE173">
        <v>0</v>
      </c>
      <c r="DF173">
        <v>4.8616599999999996</v>
      </c>
      <c r="DG173">
        <v>0.94747000000000003</v>
      </c>
      <c r="DH173">
        <v>0.93876999999999999</v>
      </c>
      <c r="DI173">
        <v>8.0000000000000004E-4</v>
      </c>
      <c r="DJ173">
        <v>7.5551300000000001</v>
      </c>
      <c r="DK173">
        <v>0</v>
      </c>
      <c r="DL173">
        <v>0</v>
      </c>
      <c r="DM173">
        <v>4.7905800000000003</v>
      </c>
      <c r="DN173">
        <v>0.39595000000000002</v>
      </c>
      <c r="DO173">
        <v>0</v>
      </c>
      <c r="DP173">
        <v>0</v>
      </c>
      <c r="DQ173">
        <v>2.0000000000000001E-4</v>
      </c>
      <c r="DR173">
        <v>0</v>
      </c>
      <c r="DS173">
        <v>2.8000000000000001E-2</v>
      </c>
      <c r="DT173">
        <v>9.8100000000000007E-2</v>
      </c>
      <c r="DU173">
        <v>0</v>
      </c>
      <c r="DV173">
        <v>0</v>
      </c>
      <c r="DW173">
        <v>0</v>
      </c>
      <c r="DX173">
        <v>1.4E-2</v>
      </c>
      <c r="DY173">
        <v>0.21</v>
      </c>
      <c r="DZ173">
        <v>5.5500600000000002</v>
      </c>
      <c r="EA173">
        <v>0</v>
      </c>
      <c r="EB173">
        <v>0.51</v>
      </c>
      <c r="EC173">
        <v>19.846139999999998</v>
      </c>
      <c r="ED173">
        <v>1.3189200000000001</v>
      </c>
      <c r="EE173">
        <v>65.866669999999999</v>
      </c>
      <c r="EF173">
        <v>6.7305000000000001</v>
      </c>
      <c r="EG173">
        <v>2.0254300000000001</v>
      </c>
      <c r="EH173">
        <v>0.36603000000000002</v>
      </c>
      <c r="EI173">
        <v>519.04499999999996</v>
      </c>
      <c r="EJ173">
        <v>0</v>
      </c>
      <c r="EK173">
        <v>0</v>
      </c>
      <c r="EL173">
        <v>0</v>
      </c>
      <c r="EM173" t="s">
        <v>241</v>
      </c>
      <c r="EP173" t="s">
        <v>241</v>
      </c>
      <c r="ER173" t="s">
        <v>241</v>
      </c>
      <c r="ES173" t="s">
        <v>241</v>
      </c>
      <c r="EU173" t="s">
        <v>241</v>
      </c>
      <c r="EV173" t="s">
        <v>241</v>
      </c>
      <c r="FA173" t="s">
        <v>242</v>
      </c>
      <c r="FF173" t="s">
        <v>241</v>
      </c>
      <c r="FG173" t="s">
        <v>241</v>
      </c>
      <c r="FH173" t="s">
        <v>241</v>
      </c>
      <c r="FI173" t="s">
        <v>241</v>
      </c>
      <c r="GA173" t="s">
        <v>242</v>
      </c>
      <c r="GE173" t="s">
        <v>242</v>
      </c>
      <c r="GF173" t="s">
        <v>242</v>
      </c>
      <c r="GG173" t="s">
        <v>447</v>
      </c>
      <c r="GH173" t="s">
        <v>232</v>
      </c>
      <c r="GI173" t="s">
        <v>242</v>
      </c>
      <c r="GJ173" t="s">
        <v>242</v>
      </c>
      <c r="GK173" t="s">
        <v>242</v>
      </c>
      <c r="GL173">
        <v>0</v>
      </c>
      <c r="GM173">
        <v>0</v>
      </c>
      <c r="GN173">
        <v>0</v>
      </c>
    </row>
    <row r="174" spans="1:214">
      <c r="A174">
        <v>4</v>
      </c>
      <c r="B174" t="s">
        <v>448</v>
      </c>
      <c r="D174" t="s">
        <v>241</v>
      </c>
      <c r="E174" t="s">
        <v>231</v>
      </c>
      <c r="F174">
        <v>257.88600000000002</v>
      </c>
      <c r="G174">
        <v>1078.9950200000001</v>
      </c>
      <c r="H174">
        <v>116.28348</v>
      </c>
      <c r="I174">
        <v>24.94098</v>
      </c>
      <c r="J174">
        <v>16.986719999999998</v>
      </c>
      <c r="K174">
        <v>0.21828</v>
      </c>
      <c r="L174">
        <v>8.3599999999999994E-3</v>
      </c>
      <c r="M174">
        <v>1.76132</v>
      </c>
      <c r="N174">
        <v>0</v>
      </c>
      <c r="O174">
        <v>0</v>
      </c>
      <c r="P174">
        <v>141.19999999999999</v>
      </c>
      <c r="Q174">
        <v>129</v>
      </c>
      <c r="R174">
        <v>0.124</v>
      </c>
      <c r="S174">
        <v>1.83</v>
      </c>
      <c r="T174">
        <v>3.6271</v>
      </c>
      <c r="U174">
        <v>0.58879999999999999</v>
      </c>
      <c r="V174">
        <v>10.26</v>
      </c>
      <c r="W174">
        <v>5.8520000000000003E-2</v>
      </c>
      <c r="X174">
        <v>9.0120000000000006E-2</v>
      </c>
      <c r="Y174">
        <v>2.9739200000000001</v>
      </c>
      <c r="Z174">
        <v>7.08988</v>
      </c>
      <c r="AA174">
        <v>0.33911999999999998</v>
      </c>
      <c r="AB174">
        <v>0.32251999999999997</v>
      </c>
      <c r="AC174">
        <v>2.8054000000000001</v>
      </c>
      <c r="AD174">
        <v>13.045999999999999</v>
      </c>
      <c r="AE174">
        <v>1.54</v>
      </c>
      <c r="AF174">
        <v>1.98</v>
      </c>
      <c r="AG174">
        <v>121.006</v>
      </c>
      <c r="AH174">
        <v>474.90199999999999</v>
      </c>
      <c r="AI174">
        <v>24.437999999999999</v>
      </c>
      <c r="AJ174">
        <v>43.293999999999997</v>
      </c>
      <c r="AK174">
        <v>265.47800000000001</v>
      </c>
      <c r="AL174">
        <v>310.5</v>
      </c>
      <c r="AM174">
        <v>254.29</v>
      </c>
      <c r="AN174">
        <v>0.58977999999999997</v>
      </c>
      <c r="AO174">
        <v>0.67878000000000005</v>
      </c>
      <c r="AP174">
        <v>0.33040000000000003</v>
      </c>
      <c r="AQ174">
        <v>3.2320000000000002E-2</v>
      </c>
      <c r="AR174">
        <v>40.9</v>
      </c>
      <c r="AS174">
        <v>242.38239999999999</v>
      </c>
      <c r="AT174">
        <v>0</v>
      </c>
      <c r="AU174">
        <v>0</v>
      </c>
      <c r="AV174">
        <v>0</v>
      </c>
      <c r="AW174">
        <v>0</v>
      </c>
      <c r="AX174">
        <v>1.3999999999999999E-4</v>
      </c>
      <c r="AY174">
        <v>1.3999999999999999E-4</v>
      </c>
      <c r="AZ174">
        <v>0</v>
      </c>
      <c r="BA174">
        <v>2.5999999999999998E-4</v>
      </c>
      <c r="BB174">
        <v>9.6000000000000002E-4</v>
      </c>
      <c r="BC174">
        <v>0</v>
      </c>
      <c r="BD174">
        <v>0</v>
      </c>
      <c r="BE174">
        <v>9.6000000000000002E-4</v>
      </c>
      <c r="BF174">
        <v>8.0000000000000004E-4</v>
      </c>
      <c r="BG174">
        <v>8.5999999999999998E-4</v>
      </c>
      <c r="BH174">
        <v>0</v>
      </c>
      <c r="BI174">
        <v>0.21392</v>
      </c>
      <c r="BJ174">
        <v>0.21392</v>
      </c>
      <c r="BK174">
        <v>3.16E-3</v>
      </c>
      <c r="BL174">
        <v>4.3E-3</v>
      </c>
      <c r="BM174">
        <v>5.8E-4</v>
      </c>
      <c r="BN174">
        <v>1.34E-3</v>
      </c>
      <c r="BO174">
        <v>2.0000000000000001E-4</v>
      </c>
      <c r="BP174">
        <v>3.0599999999999998E-3</v>
      </c>
      <c r="BQ174">
        <v>6.4999999999999997E-3</v>
      </c>
      <c r="BR174">
        <v>1.17892</v>
      </c>
      <c r="BS174">
        <v>1.92364</v>
      </c>
      <c r="BT174">
        <v>2.2585000000000002</v>
      </c>
      <c r="BU174">
        <v>0.67435999999999996</v>
      </c>
      <c r="BV174">
        <v>0.23854</v>
      </c>
      <c r="BW174">
        <v>0.94111999999999996</v>
      </c>
      <c r="BX174">
        <v>0.82857999999999998</v>
      </c>
      <c r="BY174">
        <v>1.0946400000000001</v>
      </c>
      <c r="BZ174">
        <v>0.25224000000000002</v>
      </c>
      <c r="CA174">
        <v>1.3049999999999999</v>
      </c>
      <c r="CB174">
        <v>1.4728600000000001</v>
      </c>
      <c r="CC174">
        <v>0.63246000000000002</v>
      </c>
      <c r="CD174">
        <v>12.78486</v>
      </c>
      <c r="CE174">
        <v>1.5427599999999999</v>
      </c>
      <c r="CF174">
        <v>2.4389799999999999</v>
      </c>
      <c r="CG174">
        <v>3.51566</v>
      </c>
      <c r="CH174">
        <v>1.0928</v>
      </c>
      <c r="CI174">
        <v>0.90271999999999997</v>
      </c>
      <c r="CJ174">
        <v>1.09518</v>
      </c>
      <c r="CK174">
        <v>10.6021</v>
      </c>
      <c r="CL174">
        <v>154.096</v>
      </c>
      <c r="CM174">
        <v>51.832000000000001</v>
      </c>
      <c r="CN174">
        <v>0</v>
      </c>
      <c r="CO174">
        <v>0</v>
      </c>
      <c r="CP174">
        <v>0.27600000000000002</v>
      </c>
      <c r="CQ174">
        <v>0.23400000000000001</v>
      </c>
      <c r="CR174">
        <v>0.76600000000000001</v>
      </c>
      <c r="CS174">
        <v>0.83399999999999996</v>
      </c>
      <c r="CT174">
        <v>0</v>
      </c>
      <c r="CU174">
        <v>2.7263600000000001</v>
      </c>
      <c r="CV174">
        <v>0</v>
      </c>
      <c r="CW174">
        <v>1.37602</v>
      </c>
      <c r="CX174">
        <v>0.23002</v>
      </c>
      <c r="CY174">
        <v>0</v>
      </c>
      <c r="CZ174">
        <v>0</v>
      </c>
      <c r="DA174">
        <v>6.4404000000000003</v>
      </c>
      <c r="DB174">
        <v>0</v>
      </c>
      <c r="DC174">
        <v>0</v>
      </c>
      <c r="DD174">
        <v>0.78002000000000005</v>
      </c>
      <c r="DE174">
        <v>0</v>
      </c>
      <c r="DF174">
        <v>3.3582800000000002</v>
      </c>
      <c r="DG174">
        <v>0.93200000000000005</v>
      </c>
      <c r="DH174">
        <v>0.91600000000000004</v>
      </c>
      <c r="DI174">
        <v>0</v>
      </c>
      <c r="DJ174">
        <v>6.0003000000000002</v>
      </c>
      <c r="DK174">
        <v>0</v>
      </c>
      <c r="DL174">
        <v>0</v>
      </c>
      <c r="DM174">
        <v>0.61117999999999995</v>
      </c>
      <c r="DN174">
        <v>0.34007999999999999</v>
      </c>
      <c r="DO174">
        <v>0</v>
      </c>
      <c r="DP174">
        <v>0</v>
      </c>
      <c r="DQ174">
        <v>0</v>
      </c>
      <c r="DR174">
        <v>0</v>
      </c>
      <c r="DS174">
        <v>2.8000000000000001E-2</v>
      </c>
      <c r="DT174">
        <v>9.8000000000000004E-2</v>
      </c>
      <c r="DU174">
        <v>0</v>
      </c>
      <c r="DV174">
        <v>0</v>
      </c>
      <c r="DW174">
        <v>0</v>
      </c>
      <c r="DX174">
        <v>1.4E-2</v>
      </c>
      <c r="DY174">
        <v>0.21</v>
      </c>
      <c r="DZ174">
        <v>1.3152600000000001</v>
      </c>
      <c r="EA174">
        <v>0</v>
      </c>
      <c r="EB174">
        <v>0.51</v>
      </c>
      <c r="EC174">
        <v>13.22996</v>
      </c>
      <c r="ED174">
        <v>0.98472000000000004</v>
      </c>
      <c r="EE174">
        <v>65.8</v>
      </c>
      <c r="EF174">
        <v>2.8782800000000002</v>
      </c>
      <c r="EG174">
        <v>1.8190000000000001E-2</v>
      </c>
      <c r="EH174">
        <v>0.30402000000000001</v>
      </c>
      <c r="EI174">
        <v>214.04</v>
      </c>
      <c r="EJ174">
        <v>0</v>
      </c>
      <c r="EK174">
        <v>0</v>
      </c>
      <c r="EL174">
        <v>0</v>
      </c>
      <c r="EM174" t="s">
        <v>241</v>
      </c>
      <c r="EN174" t="s">
        <v>242</v>
      </c>
      <c r="EO174" t="s">
        <v>242</v>
      </c>
      <c r="EP174" t="s">
        <v>241</v>
      </c>
      <c r="EQ174" t="s">
        <v>242</v>
      </c>
      <c r="ER174" t="s">
        <v>241</v>
      </c>
      <c r="ES174" t="s">
        <v>241</v>
      </c>
      <c r="ET174" t="s">
        <v>242</v>
      </c>
      <c r="EU174" t="s">
        <v>242</v>
      </c>
      <c r="EV174" t="s">
        <v>242</v>
      </c>
      <c r="EW174" t="s">
        <v>242</v>
      </c>
      <c r="EX174" t="s">
        <v>242</v>
      </c>
      <c r="EY174" t="s">
        <v>242</v>
      </c>
      <c r="EZ174" t="s">
        <v>242</v>
      </c>
      <c r="FA174" t="s">
        <v>242</v>
      </c>
      <c r="FB174" t="s">
        <v>242</v>
      </c>
      <c r="FC174" t="s">
        <v>242</v>
      </c>
      <c r="FD174" t="s">
        <v>242</v>
      </c>
      <c r="FE174" t="s">
        <v>242</v>
      </c>
      <c r="FF174" t="s">
        <v>241</v>
      </c>
      <c r="FG174" t="s">
        <v>241</v>
      </c>
      <c r="FH174" t="s">
        <v>241</v>
      </c>
      <c r="FI174" t="s">
        <v>241</v>
      </c>
      <c r="FJ174" t="s">
        <v>242</v>
      </c>
      <c r="FK174" t="s">
        <v>242</v>
      </c>
      <c r="FL174" t="s">
        <v>242</v>
      </c>
      <c r="FM174" t="s">
        <v>242</v>
      </c>
      <c r="FN174" t="s">
        <v>242</v>
      </c>
      <c r="FO174" t="s">
        <v>242</v>
      </c>
      <c r="FP174" t="s">
        <v>242</v>
      </c>
      <c r="FQ174" t="s">
        <v>242</v>
      </c>
      <c r="FR174" t="s">
        <v>242</v>
      </c>
      <c r="FS174" t="s">
        <v>242</v>
      </c>
      <c r="FT174" t="s">
        <v>242</v>
      </c>
      <c r="FU174" t="s">
        <v>242</v>
      </c>
      <c r="FV174" t="s">
        <v>242</v>
      </c>
      <c r="FW174" t="s">
        <v>242</v>
      </c>
      <c r="FX174" t="s">
        <v>242</v>
      </c>
      <c r="FY174" t="s">
        <v>242</v>
      </c>
      <c r="FZ174" t="s">
        <v>242</v>
      </c>
      <c r="GA174" t="s">
        <v>242</v>
      </c>
      <c r="GB174" t="s">
        <v>242</v>
      </c>
      <c r="GC174" t="s">
        <v>242</v>
      </c>
      <c r="GD174" t="s">
        <v>242</v>
      </c>
      <c r="GE174" t="s">
        <v>242</v>
      </c>
      <c r="GF174" t="s">
        <v>242</v>
      </c>
      <c r="GG174" t="s">
        <v>365</v>
      </c>
      <c r="GH174" t="s">
        <v>232</v>
      </c>
      <c r="GI174" t="s">
        <v>242</v>
      </c>
      <c r="GJ174" t="s">
        <v>242</v>
      </c>
      <c r="GK174" t="s">
        <v>242</v>
      </c>
      <c r="GL174">
        <v>0</v>
      </c>
      <c r="GM174">
        <v>0</v>
      </c>
      <c r="GN174">
        <v>0</v>
      </c>
      <c r="GR174" t="s">
        <v>242</v>
      </c>
      <c r="GS174" t="s">
        <v>242</v>
      </c>
      <c r="GT174" t="s">
        <v>242</v>
      </c>
      <c r="GU174" t="s">
        <v>242</v>
      </c>
      <c r="GV174" t="s">
        <v>242</v>
      </c>
      <c r="GW174" t="s">
        <v>242</v>
      </c>
      <c r="GX174" t="s">
        <v>242</v>
      </c>
      <c r="GY174" t="s">
        <v>242</v>
      </c>
      <c r="GZ174" t="s">
        <v>242</v>
      </c>
      <c r="HA174" t="s">
        <v>242</v>
      </c>
      <c r="HB174" t="s">
        <v>242</v>
      </c>
      <c r="HC174" t="s">
        <v>242</v>
      </c>
      <c r="HD174" t="s">
        <v>242</v>
      </c>
      <c r="HE174" t="s">
        <v>242</v>
      </c>
      <c r="HF174" t="s">
        <v>242</v>
      </c>
    </row>
    <row r="175" spans="1:214">
      <c r="A175">
        <v>4</v>
      </c>
      <c r="B175" t="s">
        <v>245</v>
      </c>
      <c r="D175" t="s">
        <v>241</v>
      </c>
      <c r="E175" t="s">
        <v>231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 t="s">
        <v>242</v>
      </c>
      <c r="EN175" t="s">
        <v>242</v>
      </c>
      <c r="EO175" t="s">
        <v>242</v>
      </c>
      <c r="EP175" t="s">
        <v>242</v>
      </c>
      <c r="EQ175" t="s">
        <v>242</v>
      </c>
      <c r="ER175" t="s">
        <v>242</v>
      </c>
      <c r="ES175" t="s">
        <v>242</v>
      </c>
      <c r="ET175" t="s">
        <v>242</v>
      </c>
      <c r="EU175" t="s">
        <v>242</v>
      </c>
      <c r="EV175" t="s">
        <v>242</v>
      </c>
      <c r="EW175" t="s">
        <v>242</v>
      </c>
      <c r="EX175" t="s">
        <v>242</v>
      </c>
      <c r="EY175" t="s">
        <v>242</v>
      </c>
      <c r="EZ175" t="s">
        <v>242</v>
      </c>
      <c r="FA175" t="s">
        <v>241</v>
      </c>
      <c r="FB175" t="s">
        <v>242</v>
      </c>
      <c r="FC175" t="s">
        <v>242</v>
      </c>
      <c r="FD175" t="s">
        <v>242</v>
      </c>
      <c r="FE175" t="s">
        <v>242</v>
      </c>
      <c r="FF175" t="s">
        <v>242</v>
      </c>
      <c r="FG175" t="s">
        <v>242</v>
      </c>
      <c r="FH175" t="s">
        <v>242</v>
      </c>
      <c r="FI175" t="s">
        <v>242</v>
      </c>
      <c r="FJ175" t="s">
        <v>242</v>
      </c>
      <c r="FK175" t="s">
        <v>242</v>
      </c>
      <c r="FL175" t="s">
        <v>242</v>
      </c>
      <c r="FM175" t="s">
        <v>242</v>
      </c>
      <c r="FN175" t="s">
        <v>242</v>
      </c>
      <c r="FO175" t="s">
        <v>242</v>
      </c>
      <c r="FP175" t="s">
        <v>242</v>
      </c>
      <c r="FQ175" t="s">
        <v>242</v>
      </c>
      <c r="FR175" t="s">
        <v>242</v>
      </c>
      <c r="FS175" t="s">
        <v>242</v>
      </c>
      <c r="FT175" t="s">
        <v>242</v>
      </c>
      <c r="FU175" t="s">
        <v>242</v>
      </c>
      <c r="FV175" t="s">
        <v>242</v>
      </c>
      <c r="FW175" t="s">
        <v>242</v>
      </c>
      <c r="FX175" t="s">
        <v>242</v>
      </c>
      <c r="FY175" t="s">
        <v>242</v>
      </c>
      <c r="FZ175" t="s">
        <v>242</v>
      </c>
      <c r="GA175" t="s">
        <v>241</v>
      </c>
      <c r="GB175" t="s">
        <v>242</v>
      </c>
      <c r="GC175" t="s">
        <v>242</v>
      </c>
      <c r="GD175" t="s">
        <v>242</v>
      </c>
      <c r="GE175" t="s">
        <v>242</v>
      </c>
      <c r="GF175" t="s">
        <v>241</v>
      </c>
      <c r="GG175" t="s">
        <v>240</v>
      </c>
      <c r="GH175" t="s">
        <v>244</v>
      </c>
      <c r="GI175" t="s">
        <v>241</v>
      </c>
      <c r="GJ175" t="s">
        <v>241</v>
      </c>
      <c r="GK175" t="s">
        <v>242</v>
      </c>
      <c r="GL175">
        <v>0</v>
      </c>
      <c r="GM175">
        <v>0</v>
      </c>
      <c r="GN175">
        <v>0</v>
      </c>
      <c r="GR175" t="s">
        <v>242</v>
      </c>
      <c r="GS175" t="s">
        <v>242</v>
      </c>
      <c r="GT175" t="s">
        <v>242</v>
      </c>
      <c r="GU175" t="s">
        <v>242</v>
      </c>
      <c r="GV175" t="s">
        <v>242</v>
      </c>
      <c r="GW175" t="s">
        <v>242</v>
      </c>
      <c r="GX175" t="s">
        <v>242</v>
      </c>
      <c r="GY175" t="s">
        <v>242</v>
      </c>
      <c r="GZ175" t="s">
        <v>242</v>
      </c>
      <c r="HA175" t="s">
        <v>242</v>
      </c>
      <c r="HB175" t="s">
        <v>242</v>
      </c>
      <c r="HC175" t="s">
        <v>242</v>
      </c>
      <c r="HD175" t="s">
        <v>242</v>
      </c>
      <c r="HE175" t="s">
        <v>242</v>
      </c>
      <c r="HF175" t="s">
        <v>242</v>
      </c>
    </row>
    <row r="176" spans="1:214">
      <c r="A176">
        <v>4</v>
      </c>
      <c r="B176" t="s">
        <v>445</v>
      </c>
      <c r="D176" t="s">
        <v>241</v>
      </c>
      <c r="E176" t="s">
        <v>231</v>
      </c>
      <c r="F176">
        <v>174.96394000000001</v>
      </c>
      <c r="G176">
        <v>732.04912000000002</v>
      </c>
      <c r="H176">
        <v>134.20029</v>
      </c>
      <c r="I176">
        <v>3.2142499999999998</v>
      </c>
      <c r="J176">
        <v>6.9158099999999996</v>
      </c>
      <c r="K176">
        <v>24.086870000000001</v>
      </c>
      <c r="L176">
        <v>3.3168299999999999</v>
      </c>
      <c r="M176">
        <v>1.6632</v>
      </c>
      <c r="N176">
        <v>1.1487499999999999</v>
      </c>
      <c r="O176">
        <v>0</v>
      </c>
      <c r="P176">
        <v>2.1833399999999998</v>
      </c>
      <c r="Q176">
        <v>0</v>
      </c>
      <c r="R176">
        <v>1.9970000000000002E-2</v>
      </c>
      <c r="S176">
        <v>0</v>
      </c>
      <c r="T176">
        <v>3.9135</v>
      </c>
      <c r="U176">
        <v>3.8671700000000002</v>
      </c>
      <c r="V176">
        <v>75.201669999999993</v>
      </c>
      <c r="W176">
        <v>0.18532000000000001</v>
      </c>
      <c r="X176">
        <v>8.0180000000000001E-2</v>
      </c>
      <c r="Y176">
        <v>1.8608800000000001</v>
      </c>
      <c r="Z176">
        <v>2.65401</v>
      </c>
      <c r="AA176">
        <v>0.59365000000000001</v>
      </c>
      <c r="AB176">
        <v>0.51397999999999999</v>
      </c>
      <c r="AC176">
        <v>1.0648299999999999</v>
      </c>
      <c r="AD176">
        <v>44.428330000000003</v>
      </c>
      <c r="AE176">
        <v>0</v>
      </c>
      <c r="AF176">
        <v>26.788879999999999</v>
      </c>
      <c r="AG176">
        <v>18.664999999999999</v>
      </c>
      <c r="AH176">
        <v>623.14666999999997</v>
      </c>
      <c r="AI176">
        <v>17.15334</v>
      </c>
      <c r="AJ176">
        <v>32.181669999999997</v>
      </c>
      <c r="AK176">
        <v>86.973330000000004</v>
      </c>
      <c r="AL176">
        <v>61.641669999999998</v>
      </c>
      <c r="AM176">
        <v>107.14833</v>
      </c>
      <c r="AN176">
        <v>0.94679999999999997</v>
      </c>
      <c r="AO176">
        <v>0.51590000000000003</v>
      </c>
      <c r="AP176">
        <v>0.14760000000000001</v>
      </c>
      <c r="AQ176">
        <v>0.23516999999999999</v>
      </c>
      <c r="AR176">
        <v>21.26333</v>
      </c>
      <c r="AS176">
        <v>5.7378400000000003</v>
      </c>
      <c r="AT176">
        <v>0</v>
      </c>
      <c r="AU176">
        <v>0</v>
      </c>
      <c r="AV176">
        <v>0</v>
      </c>
      <c r="AW176">
        <v>0</v>
      </c>
      <c r="AX176">
        <v>0.62180000000000002</v>
      </c>
      <c r="AY176">
        <v>0.42823</v>
      </c>
      <c r="AZ176">
        <v>0</v>
      </c>
      <c r="BA176">
        <v>1.05003</v>
      </c>
      <c r="BB176">
        <v>0.59497</v>
      </c>
      <c r="BC176">
        <v>0</v>
      </c>
      <c r="BD176">
        <v>0</v>
      </c>
      <c r="BE176">
        <v>0.59497</v>
      </c>
      <c r="BF176">
        <v>0.13183</v>
      </c>
      <c r="BG176">
        <v>0</v>
      </c>
      <c r="BH176">
        <v>0</v>
      </c>
      <c r="BI176">
        <v>22.205500000000001</v>
      </c>
      <c r="BJ176">
        <v>22.205500000000001</v>
      </c>
      <c r="BK176">
        <v>0.36349999999999999</v>
      </c>
      <c r="BL176">
        <v>1.3298300000000001</v>
      </c>
      <c r="BM176">
        <v>0.68310000000000004</v>
      </c>
      <c r="BN176">
        <v>1.2591300000000001</v>
      </c>
      <c r="BO176">
        <v>6.77E-3</v>
      </c>
      <c r="BP176">
        <v>1.1363300000000001</v>
      </c>
      <c r="BQ176">
        <v>2.5048300000000001</v>
      </c>
      <c r="BR176">
        <v>0.13335</v>
      </c>
      <c r="BS176">
        <v>0.20154</v>
      </c>
      <c r="BT176">
        <v>0.20365</v>
      </c>
      <c r="BU176">
        <v>5.0509999999999999E-2</v>
      </c>
      <c r="BV176">
        <v>3.4849999999999999E-2</v>
      </c>
      <c r="BW176">
        <v>0.14921999999999999</v>
      </c>
      <c r="BX176">
        <v>0.1012</v>
      </c>
      <c r="BY176">
        <v>0.12059</v>
      </c>
      <c r="BZ176">
        <v>4.9770000000000002E-2</v>
      </c>
      <c r="CA176">
        <v>0.18268000000000001</v>
      </c>
      <c r="CB176">
        <v>0.18992999999999999</v>
      </c>
      <c r="CC176">
        <v>5.3900000000000003E-2</v>
      </c>
      <c r="CD176">
        <v>1.45478</v>
      </c>
      <c r="CE176">
        <v>0.13138</v>
      </c>
      <c r="CF176">
        <v>0.55720999999999998</v>
      </c>
      <c r="CG176">
        <v>0.55166999999999999</v>
      </c>
      <c r="CH176">
        <v>0.14327999999999999</v>
      </c>
      <c r="CI176">
        <v>0.13758999999999999</v>
      </c>
      <c r="CJ176">
        <v>0.13677</v>
      </c>
      <c r="CK176">
        <v>1.6579999999999999</v>
      </c>
      <c r="CL176">
        <v>27.58</v>
      </c>
      <c r="CM176">
        <v>8.6933299999999996</v>
      </c>
      <c r="CN176">
        <v>0</v>
      </c>
      <c r="CO176">
        <v>0</v>
      </c>
      <c r="CP176">
        <v>0</v>
      </c>
      <c r="CQ176">
        <v>0</v>
      </c>
      <c r="CR176">
        <v>1E-4</v>
      </c>
      <c r="CS176">
        <v>8.2000000000000007E-3</v>
      </c>
      <c r="CT176">
        <v>4.0000000000000002E-4</v>
      </c>
      <c r="CU176">
        <v>0.42132999999999998</v>
      </c>
      <c r="CV176">
        <v>6.9999999999999999E-4</v>
      </c>
      <c r="CW176">
        <v>0.31281999999999999</v>
      </c>
      <c r="CX176">
        <v>2.4299999999999999E-2</v>
      </c>
      <c r="CY176">
        <v>4.5530000000000001E-2</v>
      </c>
      <c r="CZ176">
        <v>1.277E-2</v>
      </c>
      <c r="DA176">
        <v>0.82547999999999999</v>
      </c>
      <c r="DB176">
        <v>1.2999999999999999E-3</v>
      </c>
      <c r="DC176">
        <v>0</v>
      </c>
      <c r="DD176">
        <v>1.055E-2</v>
      </c>
      <c r="DE176">
        <v>0</v>
      </c>
      <c r="DF176">
        <v>1.5033799999999999</v>
      </c>
      <c r="DG176">
        <v>1.5469999999999999E-2</v>
      </c>
      <c r="DH176">
        <v>2.2769999999999999E-2</v>
      </c>
      <c r="DI176">
        <v>8.0000000000000004E-4</v>
      </c>
      <c r="DJ176">
        <v>1.5548299999999999</v>
      </c>
      <c r="DK176">
        <v>0</v>
      </c>
      <c r="DL176">
        <v>0</v>
      </c>
      <c r="DM176">
        <v>4.1794000000000002</v>
      </c>
      <c r="DN176">
        <v>5.5870000000000003E-2</v>
      </c>
      <c r="DO176">
        <v>0</v>
      </c>
      <c r="DP176">
        <v>0</v>
      </c>
      <c r="DQ176">
        <v>2.0000000000000001E-4</v>
      </c>
      <c r="DR176">
        <v>0</v>
      </c>
      <c r="DS176">
        <v>0</v>
      </c>
      <c r="DT176">
        <v>1E-4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4.2347999999999999</v>
      </c>
      <c r="EA176">
        <v>0</v>
      </c>
      <c r="EB176">
        <v>0</v>
      </c>
      <c r="EC176">
        <v>6.6161799999999999</v>
      </c>
      <c r="ED176">
        <v>0.3342</v>
      </c>
      <c r="EE176">
        <v>6.6669999999999993E-2</v>
      </c>
      <c r="EF176">
        <v>3.85222</v>
      </c>
      <c r="EG176">
        <v>2.0072399999999999</v>
      </c>
      <c r="EH176">
        <v>6.2010000000000003E-2</v>
      </c>
      <c r="EI176">
        <v>305.005</v>
      </c>
      <c r="EJ176">
        <v>0</v>
      </c>
      <c r="EK176">
        <v>0</v>
      </c>
      <c r="EL176">
        <v>0</v>
      </c>
      <c r="EM176" t="s">
        <v>242</v>
      </c>
      <c r="EN176" t="s">
        <v>242</v>
      </c>
      <c r="EO176" t="s">
        <v>242</v>
      </c>
      <c r="EP176" t="s">
        <v>242</v>
      </c>
      <c r="EQ176" t="s">
        <v>242</v>
      </c>
      <c r="ER176" t="s">
        <v>242</v>
      </c>
      <c r="ES176" t="s">
        <v>242</v>
      </c>
      <c r="ET176" t="s">
        <v>242</v>
      </c>
      <c r="EU176" t="s">
        <v>241</v>
      </c>
      <c r="EV176" t="s">
        <v>241</v>
      </c>
      <c r="EW176" t="s">
        <v>242</v>
      </c>
      <c r="EX176" t="s">
        <v>242</v>
      </c>
      <c r="EY176" t="s">
        <v>242</v>
      </c>
      <c r="EZ176" t="s">
        <v>242</v>
      </c>
      <c r="FA176" t="s">
        <v>242</v>
      </c>
      <c r="FB176" t="s">
        <v>242</v>
      </c>
      <c r="FC176" t="s">
        <v>242</v>
      </c>
      <c r="FD176" t="s">
        <v>242</v>
      </c>
      <c r="FE176" t="s">
        <v>242</v>
      </c>
      <c r="FF176" t="s">
        <v>242</v>
      </c>
      <c r="FG176" t="s">
        <v>242</v>
      </c>
      <c r="FH176" t="s">
        <v>242</v>
      </c>
      <c r="FI176" t="s">
        <v>241</v>
      </c>
      <c r="FJ176" t="s">
        <v>242</v>
      </c>
      <c r="FK176" t="s">
        <v>242</v>
      </c>
      <c r="FL176" t="s">
        <v>242</v>
      </c>
      <c r="FM176" t="s">
        <v>242</v>
      </c>
      <c r="FN176" t="s">
        <v>242</v>
      </c>
      <c r="FO176" t="s">
        <v>242</v>
      </c>
      <c r="FP176" t="s">
        <v>242</v>
      </c>
      <c r="FQ176" t="s">
        <v>242</v>
      </c>
      <c r="FR176" t="s">
        <v>242</v>
      </c>
      <c r="FS176" t="s">
        <v>242</v>
      </c>
      <c r="FT176" t="s">
        <v>242</v>
      </c>
      <c r="FU176" t="s">
        <v>242</v>
      </c>
      <c r="FV176" t="s">
        <v>242</v>
      </c>
      <c r="FW176" t="s">
        <v>242</v>
      </c>
      <c r="FX176" t="s">
        <v>242</v>
      </c>
      <c r="FY176" t="s">
        <v>242</v>
      </c>
      <c r="FZ176" t="s">
        <v>242</v>
      </c>
      <c r="GA176" t="s">
        <v>242</v>
      </c>
      <c r="GB176" t="s">
        <v>242</v>
      </c>
      <c r="GC176" t="s">
        <v>242</v>
      </c>
      <c r="GD176" t="s">
        <v>242</v>
      </c>
      <c r="GE176" t="s">
        <v>242</v>
      </c>
      <c r="GF176" t="s">
        <v>242</v>
      </c>
      <c r="GG176" t="s">
        <v>446</v>
      </c>
      <c r="GH176" t="s">
        <v>346</v>
      </c>
      <c r="GI176" t="s">
        <v>242</v>
      </c>
      <c r="GJ176" t="s">
        <v>242</v>
      </c>
      <c r="GK176" t="s">
        <v>242</v>
      </c>
      <c r="GL176">
        <v>0</v>
      </c>
      <c r="GM176">
        <v>0</v>
      </c>
      <c r="GN176">
        <v>0</v>
      </c>
      <c r="GR176" t="s">
        <v>242</v>
      </c>
      <c r="GS176" t="s">
        <v>242</v>
      </c>
      <c r="GT176" t="s">
        <v>242</v>
      </c>
      <c r="GU176" t="s">
        <v>242</v>
      </c>
      <c r="GV176" t="s">
        <v>242</v>
      </c>
      <c r="GW176" t="s">
        <v>242</v>
      </c>
      <c r="GX176" t="s">
        <v>242</v>
      </c>
      <c r="GY176" t="s">
        <v>242</v>
      </c>
      <c r="GZ176" t="s">
        <v>242</v>
      </c>
      <c r="HA176" t="s">
        <v>242</v>
      </c>
      <c r="HB176" t="s">
        <v>242</v>
      </c>
      <c r="HC176" t="s">
        <v>242</v>
      </c>
      <c r="HD176" t="s">
        <v>242</v>
      </c>
      <c r="HE176" t="s">
        <v>242</v>
      </c>
      <c r="HF176" t="s">
        <v>242</v>
      </c>
    </row>
    <row r="177" spans="1:214">
      <c r="A177">
        <v>3</v>
      </c>
      <c r="B177" t="s">
        <v>261</v>
      </c>
      <c r="F177">
        <v>822.48333000000002</v>
      </c>
      <c r="G177">
        <v>3441.27025</v>
      </c>
      <c r="H177">
        <v>266.34613999999999</v>
      </c>
      <c r="I177">
        <v>11.99225</v>
      </c>
      <c r="J177">
        <v>26.45392</v>
      </c>
      <c r="K177">
        <v>128.71907999999999</v>
      </c>
      <c r="L177">
        <v>9.0693300000000008</v>
      </c>
      <c r="M177">
        <v>1.9878800000000001</v>
      </c>
      <c r="N177">
        <v>2.1848999999999998</v>
      </c>
      <c r="O177">
        <v>0.69582999999999995</v>
      </c>
      <c r="P177">
        <v>197.61</v>
      </c>
      <c r="Q177">
        <v>159.75</v>
      </c>
      <c r="R177">
        <v>0.27167999999999998</v>
      </c>
      <c r="S177">
        <v>0.69582999999999995</v>
      </c>
      <c r="T177">
        <v>7.0281700000000003</v>
      </c>
      <c r="U177">
        <v>3.0651700000000002</v>
      </c>
      <c r="V177">
        <v>51.316670000000002</v>
      </c>
      <c r="W177">
        <v>0.28167999999999999</v>
      </c>
      <c r="X177">
        <v>0.20422999999999999</v>
      </c>
      <c r="Y177">
        <v>1.3055000000000001</v>
      </c>
      <c r="Z177">
        <v>2.95147</v>
      </c>
      <c r="AA177">
        <v>0.78583000000000003</v>
      </c>
      <c r="AB177">
        <v>0.33033000000000001</v>
      </c>
      <c r="AC177">
        <v>6.5458299999999996</v>
      </c>
      <c r="AD177">
        <v>37.758330000000001</v>
      </c>
      <c r="AE177">
        <v>0.16667000000000001</v>
      </c>
      <c r="AF177">
        <v>30.20833</v>
      </c>
      <c r="AG177">
        <v>65.297499999999999</v>
      </c>
      <c r="AH177">
        <v>649.07500000000005</v>
      </c>
      <c r="AI177">
        <v>98.371669999999995</v>
      </c>
      <c r="AJ177">
        <v>53.82667</v>
      </c>
      <c r="AK177">
        <v>181.36417</v>
      </c>
      <c r="AL177">
        <v>67.366669999999999</v>
      </c>
      <c r="AM177">
        <v>127</v>
      </c>
      <c r="AN177">
        <v>2.9523299999999999</v>
      </c>
      <c r="AO177">
        <v>1.3880699999999999</v>
      </c>
      <c r="AP177">
        <v>0.42398000000000002</v>
      </c>
      <c r="AQ177">
        <v>1.0205</v>
      </c>
      <c r="AR177">
        <v>62.333329999999997</v>
      </c>
      <c r="AS177">
        <v>9.7249999999999996</v>
      </c>
      <c r="AT177">
        <v>0</v>
      </c>
      <c r="AU177">
        <v>1.2749999999999999</v>
      </c>
      <c r="AV177">
        <v>0</v>
      </c>
      <c r="AW177">
        <v>1.2749999999999999</v>
      </c>
      <c r="AX177">
        <v>11.729749999999999</v>
      </c>
      <c r="AY177">
        <v>21.396750000000001</v>
      </c>
      <c r="AZ177">
        <v>0</v>
      </c>
      <c r="BA177">
        <v>33.120249999999999</v>
      </c>
      <c r="BB177">
        <v>31.592479999999998</v>
      </c>
      <c r="BC177">
        <v>0</v>
      </c>
      <c r="BD177">
        <v>1.98333</v>
      </c>
      <c r="BE177">
        <v>33.57582</v>
      </c>
      <c r="BF177">
        <v>0.25</v>
      </c>
      <c r="BG177">
        <v>0.27842</v>
      </c>
      <c r="BH177">
        <v>0</v>
      </c>
      <c r="BI177">
        <v>44.963929999999998</v>
      </c>
      <c r="BJ177">
        <v>44.963929999999998</v>
      </c>
      <c r="BK177">
        <v>2.1876699999999998</v>
      </c>
      <c r="BL177">
        <v>2.0242499999999999</v>
      </c>
      <c r="BM177">
        <v>2.66588</v>
      </c>
      <c r="BN177">
        <v>2.1351499999999999</v>
      </c>
      <c r="BO177">
        <v>0.31280000000000002</v>
      </c>
      <c r="BP177">
        <v>2.47065</v>
      </c>
      <c r="BQ177">
        <v>6.8486799999999999</v>
      </c>
      <c r="BR177">
        <v>0.40560000000000002</v>
      </c>
      <c r="BS177">
        <v>0.71360000000000001</v>
      </c>
      <c r="BT177">
        <v>0.29771999999999998</v>
      </c>
      <c r="BU177">
        <v>0.15079999999999999</v>
      </c>
      <c r="BV177">
        <v>0.18362000000000001</v>
      </c>
      <c r="BW177">
        <v>0.45150000000000001</v>
      </c>
      <c r="BX177">
        <v>0.27398</v>
      </c>
      <c r="BY177">
        <v>0.29697000000000001</v>
      </c>
      <c r="BZ177">
        <v>9.3869999999999995E-2</v>
      </c>
      <c r="CA177">
        <v>0.44359999999999999</v>
      </c>
      <c r="CB177">
        <v>0.40548000000000001</v>
      </c>
      <c r="CC177">
        <v>0.21562000000000001</v>
      </c>
      <c r="CD177">
        <v>3.89852</v>
      </c>
      <c r="CE177">
        <v>0.33037</v>
      </c>
      <c r="CF177">
        <v>0.65702000000000005</v>
      </c>
      <c r="CG177">
        <v>2.7623500000000001</v>
      </c>
      <c r="CH177">
        <v>0.31740000000000002</v>
      </c>
      <c r="CI177">
        <v>1.0428999999999999</v>
      </c>
      <c r="CJ177">
        <v>0.47858000000000001</v>
      </c>
      <c r="CK177">
        <v>5.6136200000000001</v>
      </c>
      <c r="CL177">
        <v>89.31</v>
      </c>
      <c r="CM177">
        <v>29.84</v>
      </c>
      <c r="CN177">
        <v>0.05</v>
      </c>
      <c r="CO177">
        <v>3.3329999999999999E-2</v>
      </c>
      <c r="CP177">
        <v>0.36166999999999999</v>
      </c>
      <c r="CQ177">
        <v>0.33</v>
      </c>
      <c r="CR177">
        <v>1.00373</v>
      </c>
      <c r="CS177">
        <v>1.17628</v>
      </c>
      <c r="CT177">
        <v>1.6670000000000001E-2</v>
      </c>
      <c r="CU177">
        <v>4.07864</v>
      </c>
      <c r="CV177">
        <v>1.2500000000000001E-2</v>
      </c>
      <c r="CW177">
        <v>1.97007</v>
      </c>
      <c r="CX177">
        <v>0.31108000000000002</v>
      </c>
      <c r="CY177">
        <v>1.7000000000000001E-2</v>
      </c>
      <c r="CZ177">
        <v>4.7499999999999999E-3</v>
      </c>
      <c r="DA177">
        <v>9.3879699999999993</v>
      </c>
      <c r="DB177">
        <v>2.0830000000000001E-2</v>
      </c>
      <c r="DC177">
        <v>8.3300000000000006E-3</v>
      </c>
      <c r="DD177">
        <v>1.0039</v>
      </c>
      <c r="DE177">
        <v>1.2500000000000001E-2</v>
      </c>
      <c r="DF177">
        <v>5.1691799999999999</v>
      </c>
      <c r="DG177">
        <v>1.15642</v>
      </c>
      <c r="DH177">
        <v>1.1475</v>
      </c>
      <c r="DI177">
        <v>0</v>
      </c>
      <c r="DJ177">
        <v>8.5190900000000003</v>
      </c>
      <c r="DK177">
        <v>0</v>
      </c>
      <c r="DL177">
        <v>0</v>
      </c>
      <c r="DM177">
        <v>3.14053</v>
      </c>
      <c r="DN177">
        <v>0.59299999999999997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3.7332900000000002</v>
      </c>
      <c r="EA177">
        <v>8.3330000000000001E-2</v>
      </c>
      <c r="EB177">
        <v>0.69167000000000001</v>
      </c>
      <c r="EC177">
        <v>20.860569999999999</v>
      </c>
      <c r="ED177">
        <v>1.52719</v>
      </c>
      <c r="EE177">
        <v>7.1916700000000002</v>
      </c>
      <c r="EF177">
        <v>7.9522700000000004</v>
      </c>
      <c r="EG177">
        <v>10.72659</v>
      </c>
      <c r="EH177">
        <v>0.26704</v>
      </c>
      <c r="EI177">
        <v>399.51832999999999</v>
      </c>
      <c r="EJ177">
        <v>0</v>
      </c>
      <c r="EK177">
        <v>0</v>
      </c>
      <c r="EL177">
        <v>0</v>
      </c>
      <c r="EM177" t="s">
        <v>241</v>
      </c>
      <c r="ES177" t="s">
        <v>241</v>
      </c>
      <c r="FA177" t="s">
        <v>242</v>
      </c>
      <c r="FF177" t="s">
        <v>241</v>
      </c>
      <c r="FG177" t="s">
        <v>241</v>
      </c>
      <c r="FH177" t="s">
        <v>241</v>
      </c>
      <c r="FI177" t="s">
        <v>241</v>
      </c>
      <c r="GA177" t="s">
        <v>242</v>
      </c>
      <c r="GE177" t="s">
        <v>242</v>
      </c>
      <c r="GF177" t="s">
        <v>242</v>
      </c>
      <c r="GG177" t="s">
        <v>235</v>
      </c>
      <c r="GH177" t="s">
        <v>232</v>
      </c>
      <c r="GI177" t="s">
        <v>242</v>
      </c>
      <c r="GJ177" t="s">
        <v>242</v>
      </c>
      <c r="GK177" t="s">
        <v>242</v>
      </c>
      <c r="GL177">
        <v>0</v>
      </c>
      <c r="GM177">
        <v>0</v>
      </c>
      <c r="GN177">
        <v>0</v>
      </c>
    </row>
    <row r="178" spans="1:214">
      <c r="A178">
        <v>4</v>
      </c>
      <c r="B178" t="s">
        <v>449</v>
      </c>
      <c r="D178" t="s">
        <v>241</v>
      </c>
      <c r="E178" t="s">
        <v>231</v>
      </c>
      <c r="F178">
        <v>822.48333000000002</v>
      </c>
      <c r="G178">
        <v>3441.27025</v>
      </c>
      <c r="H178">
        <v>266.34613999999999</v>
      </c>
      <c r="I178">
        <v>11.99225</v>
      </c>
      <c r="J178">
        <v>26.45392</v>
      </c>
      <c r="K178">
        <v>128.71907999999999</v>
      </c>
      <c r="L178">
        <v>9.0693300000000008</v>
      </c>
      <c r="M178">
        <v>1.9878800000000001</v>
      </c>
      <c r="N178">
        <v>2.1848999999999998</v>
      </c>
      <c r="O178">
        <v>0.69582999999999995</v>
      </c>
      <c r="P178">
        <v>197.61</v>
      </c>
      <c r="Q178">
        <v>159.75</v>
      </c>
      <c r="R178">
        <v>0.27167999999999998</v>
      </c>
      <c r="S178">
        <v>0.69582999999999995</v>
      </c>
      <c r="T178">
        <v>7.0281700000000003</v>
      </c>
      <c r="U178">
        <v>3.0651700000000002</v>
      </c>
      <c r="V178">
        <v>51.316670000000002</v>
      </c>
      <c r="W178">
        <v>0.28167999999999999</v>
      </c>
      <c r="X178">
        <v>0.20422999999999999</v>
      </c>
      <c r="Y178">
        <v>1.3055000000000001</v>
      </c>
      <c r="Z178">
        <v>2.95147</v>
      </c>
      <c r="AA178">
        <v>0.78583000000000003</v>
      </c>
      <c r="AB178">
        <v>0.33033000000000001</v>
      </c>
      <c r="AC178">
        <v>6.5458299999999996</v>
      </c>
      <c r="AD178">
        <v>37.758330000000001</v>
      </c>
      <c r="AE178">
        <v>0.16667000000000001</v>
      </c>
      <c r="AF178">
        <v>30.20833</v>
      </c>
      <c r="AG178">
        <v>65.297499999999999</v>
      </c>
      <c r="AH178">
        <v>649.07500000000005</v>
      </c>
      <c r="AI178">
        <v>98.371669999999995</v>
      </c>
      <c r="AJ178">
        <v>53.82667</v>
      </c>
      <c r="AK178">
        <v>181.36417</v>
      </c>
      <c r="AL178">
        <v>67.366669999999999</v>
      </c>
      <c r="AM178">
        <v>127</v>
      </c>
      <c r="AN178">
        <v>2.9523299999999999</v>
      </c>
      <c r="AO178">
        <v>1.3880699999999999</v>
      </c>
      <c r="AP178">
        <v>0.42398000000000002</v>
      </c>
      <c r="AQ178">
        <v>1.0205</v>
      </c>
      <c r="AR178">
        <v>62.333329999999997</v>
      </c>
      <c r="AS178">
        <v>9.7249999999999996</v>
      </c>
      <c r="AT178">
        <v>0</v>
      </c>
      <c r="AU178">
        <v>1.2749999999999999</v>
      </c>
      <c r="AV178">
        <v>0</v>
      </c>
      <c r="AW178">
        <v>1.2749999999999999</v>
      </c>
      <c r="AX178">
        <v>11.729749999999999</v>
      </c>
      <c r="AY178">
        <v>21.396750000000001</v>
      </c>
      <c r="AZ178">
        <v>0</v>
      </c>
      <c r="BA178">
        <v>33.120249999999999</v>
      </c>
      <c r="BB178">
        <v>31.592479999999998</v>
      </c>
      <c r="BC178">
        <v>0</v>
      </c>
      <c r="BD178">
        <v>1.98333</v>
      </c>
      <c r="BE178">
        <v>33.57582</v>
      </c>
      <c r="BF178">
        <v>0.25</v>
      </c>
      <c r="BG178">
        <v>0.27842</v>
      </c>
      <c r="BH178">
        <v>0</v>
      </c>
      <c r="BI178">
        <v>44.963929999999998</v>
      </c>
      <c r="BJ178">
        <v>44.963929999999998</v>
      </c>
      <c r="BK178">
        <v>2.1876699999999998</v>
      </c>
      <c r="BL178">
        <v>2.0242499999999999</v>
      </c>
      <c r="BM178">
        <v>2.66588</v>
      </c>
      <c r="BN178">
        <v>2.1351499999999999</v>
      </c>
      <c r="BO178">
        <v>0.31280000000000002</v>
      </c>
      <c r="BP178">
        <v>2.47065</v>
      </c>
      <c r="BQ178">
        <v>6.8486799999999999</v>
      </c>
      <c r="BR178">
        <v>0.40560000000000002</v>
      </c>
      <c r="BS178">
        <v>0.71360000000000001</v>
      </c>
      <c r="BT178">
        <v>0.29771999999999998</v>
      </c>
      <c r="BU178">
        <v>0.15079999999999999</v>
      </c>
      <c r="BV178">
        <v>0.18362000000000001</v>
      </c>
      <c r="BW178">
        <v>0.45150000000000001</v>
      </c>
      <c r="BX178">
        <v>0.27398</v>
      </c>
      <c r="BY178">
        <v>0.29697000000000001</v>
      </c>
      <c r="BZ178">
        <v>9.3869999999999995E-2</v>
      </c>
      <c r="CA178">
        <v>0.44359999999999999</v>
      </c>
      <c r="CB178">
        <v>0.40548000000000001</v>
      </c>
      <c r="CC178">
        <v>0.21562000000000001</v>
      </c>
      <c r="CD178">
        <v>3.89852</v>
      </c>
      <c r="CE178">
        <v>0.33037</v>
      </c>
      <c r="CF178">
        <v>0.65702000000000005</v>
      </c>
      <c r="CG178">
        <v>2.7623500000000001</v>
      </c>
      <c r="CH178">
        <v>0.31740000000000002</v>
      </c>
      <c r="CI178">
        <v>1.0428999999999999</v>
      </c>
      <c r="CJ178">
        <v>0.47858000000000001</v>
      </c>
      <c r="CK178">
        <v>5.6136200000000001</v>
      </c>
      <c r="CL178">
        <v>89.31</v>
      </c>
      <c r="CM178">
        <v>29.84</v>
      </c>
      <c r="CN178">
        <v>0.05</v>
      </c>
      <c r="CO178">
        <v>3.3329999999999999E-2</v>
      </c>
      <c r="CP178">
        <v>0.36166999999999999</v>
      </c>
      <c r="CQ178">
        <v>0.33</v>
      </c>
      <c r="CR178">
        <v>1.00373</v>
      </c>
      <c r="CS178">
        <v>1.17628</v>
      </c>
      <c r="CT178">
        <v>1.6670000000000001E-2</v>
      </c>
      <c r="CU178">
        <v>4.07864</v>
      </c>
      <c r="CV178">
        <v>1.2500000000000001E-2</v>
      </c>
      <c r="CW178">
        <v>1.97007</v>
      </c>
      <c r="CX178">
        <v>0.31108000000000002</v>
      </c>
      <c r="CY178">
        <v>1.7000000000000001E-2</v>
      </c>
      <c r="CZ178">
        <v>4.7499999999999999E-3</v>
      </c>
      <c r="DA178">
        <v>9.3879699999999993</v>
      </c>
      <c r="DB178">
        <v>2.0830000000000001E-2</v>
      </c>
      <c r="DC178">
        <v>8.3300000000000006E-3</v>
      </c>
      <c r="DD178">
        <v>1.0039</v>
      </c>
      <c r="DE178">
        <v>1.2500000000000001E-2</v>
      </c>
      <c r="DF178">
        <v>5.1691799999999999</v>
      </c>
      <c r="DG178">
        <v>1.15642</v>
      </c>
      <c r="DH178">
        <v>1.1475</v>
      </c>
      <c r="DI178">
        <v>0</v>
      </c>
      <c r="DJ178">
        <v>8.5190900000000003</v>
      </c>
      <c r="DK178">
        <v>0</v>
      </c>
      <c r="DL178">
        <v>0</v>
      </c>
      <c r="DM178">
        <v>3.14053</v>
      </c>
      <c r="DN178">
        <v>0.59299999999999997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3.7332900000000002</v>
      </c>
      <c r="EA178">
        <v>8.3330000000000001E-2</v>
      </c>
      <c r="EB178">
        <v>0.69167000000000001</v>
      </c>
      <c r="EC178">
        <v>20.860569999999999</v>
      </c>
      <c r="ED178">
        <v>1.52719</v>
      </c>
      <c r="EE178">
        <v>7.1916700000000002</v>
      </c>
      <c r="EF178">
        <v>7.9522700000000004</v>
      </c>
      <c r="EG178">
        <v>10.72659</v>
      </c>
      <c r="EH178">
        <v>0.26704</v>
      </c>
      <c r="EI178">
        <v>399.51832999999999</v>
      </c>
      <c r="EJ178">
        <v>0</v>
      </c>
      <c r="EK178">
        <v>0</v>
      </c>
      <c r="EL178">
        <v>0</v>
      </c>
      <c r="EM178" t="s">
        <v>241</v>
      </c>
      <c r="EN178" t="s">
        <v>242</v>
      </c>
      <c r="EO178" t="s">
        <v>242</v>
      </c>
      <c r="EP178" t="s">
        <v>242</v>
      </c>
      <c r="EQ178" t="s">
        <v>242</v>
      </c>
      <c r="ER178" t="s">
        <v>242</v>
      </c>
      <c r="ES178" t="s">
        <v>241</v>
      </c>
      <c r="ET178" t="s">
        <v>242</v>
      </c>
      <c r="EU178" t="s">
        <v>242</v>
      </c>
      <c r="EV178" t="s">
        <v>242</v>
      </c>
      <c r="EW178" t="s">
        <v>242</v>
      </c>
      <c r="EX178" t="s">
        <v>242</v>
      </c>
      <c r="EY178" t="s">
        <v>242</v>
      </c>
      <c r="EZ178" t="s">
        <v>242</v>
      </c>
      <c r="FA178" t="s">
        <v>242</v>
      </c>
      <c r="FB178" t="s">
        <v>242</v>
      </c>
      <c r="FC178" t="s">
        <v>242</v>
      </c>
      <c r="FD178" t="s">
        <v>242</v>
      </c>
      <c r="FE178" t="s">
        <v>242</v>
      </c>
      <c r="FF178" t="s">
        <v>241</v>
      </c>
      <c r="FG178" t="s">
        <v>241</v>
      </c>
      <c r="FH178" t="s">
        <v>241</v>
      </c>
      <c r="FI178" t="s">
        <v>241</v>
      </c>
      <c r="FJ178" t="s">
        <v>242</v>
      </c>
      <c r="FK178" t="s">
        <v>242</v>
      </c>
      <c r="FL178" t="s">
        <v>242</v>
      </c>
      <c r="FM178" t="s">
        <v>242</v>
      </c>
      <c r="FN178" t="s">
        <v>242</v>
      </c>
      <c r="FO178" t="s">
        <v>242</v>
      </c>
      <c r="FP178" t="s">
        <v>242</v>
      </c>
      <c r="FQ178" t="s">
        <v>242</v>
      </c>
      <c r="FR178" t="s">
        <v>242</v>
      </c>
      <c r="FS178" t="s">
        <v>242</v>
      </c>
      <c r="FT178" t="s">
        <v>242</v>
      </c>
      <c r="FU178" t="s">
        <v>242</v>
      </c>
      <c r="FV178" t="s">
        <v>242</v>
      </c>
      <c r="FW178" t="s">
        <v>242</v>
      </c>
      <c r="FX178" t="s">
        <v>242</v>
      </c>
      <c r="FY178" t="s">
        <v>242</v>
      </c>
      <c r="FZ178" t="s">
        <v>242</v>
      </c>
      <c r="GA178" t="s">
        <v>242</v>
      </c>
      <c r="GB178" t="s">
        <v>242</v>
      </c>
      <c r="GC178" t="s">
        <v>242</v>
      </c>
      <c r="GD178" t="s">
        <v>242</v>
      </c>
      <c r="GE178" t="s">
        <v>242</v>
      </c>
      <c r="GF178" t="s">
        <v>242</v>
      </c>
      <c r="GG178" t="s">
        <v>235</v>
      </c>
      <c r="GH178" t="s">
        <v>232</v>
      </c>
      <c r="GI178" t="s">
        <v>242</v>
      </c>
      <c r="GJ178" t="s">
        <v>242</v>
      </c>
      <c r="GK178" t="s">
        <v>242</v>
      </c>
      <c r="GL178">
        <v>0</v>
      </c>
      <c r="GM178">
        <v>0</v>
      </c>
      <c r="GN178">
        <v>0</v>
      </c>
      <c r="GR178" t="s">
        <v>242</v>
      </c>
      <c r="GS178" t="s">
        <v>242</v>
      </c>
      <c r="GT178" t="s">
        <v>242</v>
      </c>
      <c r="GU178" t="s">
        <v>242</v>
      </c>
      <c r="GV178" t="s">
        <v>242</v>
      </c>
      <c r="GW178" t="s">
        <v>242</v>
      </c>
      <c r="GX178" t="s">
        <v>242</v>
      </c>
      <c r="GY178" t="s">
        <v>242</v>
      </c>
      <c r="GZ178" t="s">
        <v>242</v>
      </c>
      <c r="HA178" t="s">
        <v>242</v>
      </c>
      <c r="HB178" t="s">
        <v>242</v>
      </c>
      <c r="HC178" t="s">
        <v>242</v>
      </c>
      <c r="HD178" t="s">
        <v>242</v>
      </c>
      <c r="HE178" t="s">
        <v>242</v>
      </c>
      <c r="HF178" t="s">
        <v>242</v>
      </c>
    </row>
    <row r="179" spans="1:214">
      <c r="A179">
        <v>4</v>
      </c>
      <c r="B179" t="s">
        <v>245</v>
      </c>
      <c r="D179" t="s">
        <v>241</v>
      </c>
      <c r="E179" t="s">
        <v>231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 t="s">
        <v>242</v>
      </c>
      <c r="EN179" t="s">
        <v>242</v>
      </c>
      <c r="EO179" t="s">
        <v>242</v>
      </c>
      <c r="EP179" t="s">
        <v>242</v>
      </c>
      <c r="EQ179" t="s">
        <v>242</v>
      </c>
      <c r="ER179" t="s">
        <v>242</v>
      </c>
      <c r="ES179" t="s">
        <v>242</v>
      </c>
      <c r="ET179" t="s">
        <v>242</v>
      </c>
      <c r="EU179" t="s">
        <v>242</v>
      </c>
      <c r="EV179" t="s">
        <v>242</v>
      </c>
      <c r="EW179" t="s">
        <v>242</v>
      </c>
      <c r="EX179" t="s">
        <v>242</v>
      </c>
      <c r="EY179" t="s">
        <v>242</v>
      </c>
      <c r="EZ179" t="s">
        <v>242</v>
      </c>
      <c r="FA179" t="s">
        <v>241</v>
      </c>
      <c r="FB179" t="s">
        <v>242</v>
      </c>
      <c r="FC179" t="s">
        <v>242</v>
      </c>
      <c r="FD179" t="s">
        <v>242</v>
      </c>
      <c r="FE179" t="s">
        <v>242</v>
      </c>
      <c r="FF179" t="s">
        <v>242</v>
      </c>
      <c r="FG179" t="s">
        <v>242</v>
      </c>
      <c r="FH179" t="s">
        <v>242</v>
      </c>
      <c r="FI179" t="s">
        <v>242</v>
      </c>
      <c r="FJ179" t="s">
        <v>242</v>
      </c>
      <c r="FK179" t="s">
        <v>242</v>
      </c>
      <c r="FL179" t="s">
        <v>242</v>
      </c>
      <c r="FM179" t="s">
        <v>242</v>
      </c>
      <c r="FN179" t="s">
        <v>242</v>
      </c>
      <c r="FO179" t="s">
        <v>242</v>
      </c>
      <c r="FP179" t="s">
        <v>242</v>
      </c>
      <c r="FQ179" t="s">
        <v>242</v>
      </c>
      <c r="FR179" t="s">
        <v>242</v>
      </c>
      <c r="FS179" t="s">
        <v>242</v>
      </c>
      <c r="FT179" t="s">
        <v>242</v>
      </c>
      <c r="FU179" t="s">
        <v>242</v>
      </c>
      <c r="FV179" t="s">
        <v>242</v>
      </c>
      <c r="FW179" t="s">
        <v>242</v>
      </c>
      <c r="FX179" t="s">
        <v>242</v>
      </c>
      <c r="FY179" t="s">
        <v>242</v>
      </c>
      <c r="FZ179" t="s">
        <v>242</v>
      </c>
      <c r="GA179" t="s">
        <v>241</v>
      </c>
      <c r="GB179" t="s">
        <v>242</v>
      </c>
      <c r="GC179" t="s">
        <v>242</v>
      </c>
      <c r="GD179" t="s">
        <v>242</v>
      </c>
      <c r="GE179" t="s">
        <v>242</v>
      </c>
      <c r="GF179" t="s">
        <v>241</v>
      </c>
      <c r="GG179" t="s">
        <v>240</v>
      </c>
      <c r="GH179" t="s">
        <v>244</v>
      </c>
      <c r="GI179" t="s">
        <v>241</v>
      </c>
      <c r="GJ179" t="s">
        <v>241</v>
      </c>
      <c r="GK179" t="s">
        <v>242</v>
      </c>
      <c r="GL179">
        <v>0</v>
      </c>
      <c r="GM179">
        <v>0</v>
      </c>
      <c r="GN179">
        <v>0</v>
      </c>
      <c r="GR179" t="s">
        <v>242</v>
      </c>
      <c r="GS179" t="s">
        <v>242</v>
      </c>
      <c r="GT179" t="s">
        <v>242</v>
      </c>
      <c r="GU179" t="s">
        <v>242</v>
      </c>
      <c r="GV179" t="s">
        <v>242</v>
      </c>
      <c r="GW179" t="s">
        <v>242</v>
      </c>
      <c r="GX179" t="s">
        <v>242</v>
      </c>
      <c r="GY179" t="s">
        <v>242</v>
      </c>
      <c r="GZ179" t="s">
        <v>242</v>
      </c>
      <c r="HA179" t="s">
        <v>242</v>
      </c>
      <c r="HB179" t="s">
        <v>242</v>
      </c>
      <c r="HC179" t="s">
        <v>242</v>
      </c>
      <c r="HD179" t="s">
        <v>242</v>
      </c>
      <c r="HE179" t="s">
        <v>242</v>
      </c>
      <c r="HF179" t="s">
        <v>242</v>
      </c>
    </row>
    <row r="180" spans="1:214">
      <c r="A180">
        <v>4</v>
      </c>
      <c r="B180" t="s">
        <v>366</v>
      </c>
      <c r="D180" t="s">
        <v>241</v>
      </c>
      <c r="E180" t="s">
        <v>231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 t="s">
        <v>242</v>
      </c>
      <c r="EN180" t="s">
        <v>242</v>
      </c>
      <c r="EO180" t="s">
        <v>242</v>
      </c>
      <c r="EP180" t="s">
        <v>242</v>
      </c>
      <c r="EQ180" t="s">
        <v>242</v>
      </c>
      <c r="ER180" t="s">
        <v>242</v>
      </c>
      <c r="ES180" t="s">
        <v>242</v>
      </c>
      <c r="ET180" t="s">
        <v>242</v>
      </c>
      <c r="EU180" t="s">
        <v>242</v>
      </c>
      <c r="EV180" t="s">
        <v>242</v>
      </c>
      <c r="EW180" t="s">
        <v>242</v>
      </c>
      <c r="EX180" t="s">
        <v>242</v>
      </c>
      <c r="EY180" t="s">
        <v>242</v>
      </c>
      <c r="EZ180" t="s">
        <v>242</v>
      </c>
      <c r="FA180" t="s">
        <v>241</v>
      </c>
      <c r="FB180" t="s">
        <v>242</v>
      </c>
      <c r="FC180" t="s">
        <v>242</v>
      </c>
      <c r="FD180" t="s">
        <v>242</v>
      </c>
      <c r="FE180" t="s">
        <v>242</v>
      </c>
      <c r="FF180" t="s">
        <v>242</v>
      </c>
      <c r="FG180" t="s">
        <v>242</v>
      </c>
      <c r="FH180" t="s">
        <v>242</v>
      </c>
      <c r="FI180" t="s">
        <v>242</v>
      </c>
      <c r="FJ180" t="s">
        <v>242</v>
      </c>
      <c r="FK180" t="s">
        <v>242</v>
      </c>
      <c r="FL180" t="s">
        <v>242</v>
      </c>
      <c r="FM180" t="s">
        <v>242</v>
      </c>
      <c r="FN180" t="s">
        <v>242</v>
      </c>
      <c r="FO180" t="s">
        <v>242</v>
      </c>
      <c r="FP180" t="s">
        <v>242</v>
      </c>
      <c r="FQ180" t="s">
        <v>242</v>
      </c>
      <c r="FR180" t="s">
        <v>242</v>
      </c>
      <c r="FS180" t="s">
        <v>242</v>
      </c>
      <c r="FT180" t="s">
        <v>242</v>
      </c>
      <c r="FU180" t="s">
        <v>242</v>
      </c>
      <c r="FV180" t="s">
        <v>242</v>
      </c>
      <c r="FW180" t="s">
        <v>242</v>
      </c>
      <c r="FX180" t="s">
        <v>242</v>
      </c>
      <c r="FY180" t="s">
        <v>242</v>
      </c>
      <c r="FZ180" t="s">
        <v>242</v>
      </c>
      <c r="GA180" t="s">
        <v>241</v>
      </c>
      <c r="GB180" t="s">
        <v>242</v>
      </c>
      <c r="GC180" t="s">
        <v>242</v>
      </c>
      <c r="GD180" t="s">
        <v>242</v>
      </c>
      <c r="GE180" t="s">
        <v>242</v>
      </c>
      <c r="GF180" t="s">
        <v>241</v>
      </c>
      <c r="GG180" t="s">
        <v>240</v>
      </c>
      <c r="GH180" t="s">
        <v>244</v>
      </c>
      <c r="GI180" t="s">
        <v>241</v>
      </c>
      <c r="GJ180" t="s">
        <v>241</v>
      </c>
      <c r="GK180" t="s">
        <v>242</v>
      </c>
      <c r="GL180">
        <v>0</v>
      </c>
      <c r="GM180">
        <v>0</v>
      </c>
      <c r="GN180">
        <v>0</v>
      </c>
      <c r="GR180" t="s">
        <v>242</v>
      </c>
      <c r="GS180" t="s">
        <v>242</v>
      </c>
      <c r="GT180" t="s">
        <v>242</v>
      </c>
      <c r="GU180" t="s">
        <v>242</v>
      </c>
      <c r="GV180" t="s">
        <v>242</v>
      </c>
      <c r="GW180" t="s">
        <v>242</v>
      </c>
      <c r="GX180" t="s">
        <v>242</v>
      </c>
      <c r="GY180" t="s">
        <v>242</v>
      </c>
      <c r="GZ180" t="s">
        <v>242</v>
      </c>
      <c r="HA180" t="s">
        <v>242</v>
      </c>
      <c r="HB180" t="s">
        <v>242</v>
      </c>
      <c r="HC180" t="s">
        <v>242</v>
      </c>
      <c r="HD180" t="s">
        <v>242</v>
      </c>
      <c r="HE180" t="s">
        <v>242</v>
      </c>
      <c r="HF180" t="s">
        <v>242</v>
      </c>
    </row>
    <row r="181" spans="1:214">
      <c r="A181">
        <v>3</v>
      </c>
      <c r="B181" t="s">
        <v>309</v>
      </c>
      <c r="F181">
        <v>301.50144</v>
      </c>
      <c r="G181">
        <v>1261.4820199999999</v>
      </c>
      <c r="H181">
        <v>178.73579000000001</v>
      </c>
      <c r="I181">
        <v>13.880549999999999</v>
      </c>
      <c r="J181">
        <v>15.312709999999999</v>
      </c>
      <c r="K181">
        <v>25.65427</v>
      </c>
      <c r="L181">
        <v>3.3168299999999999</v>
      </c>
      <c r="M181">
        <v>3.6728000000000001</v>
      </c>
      <c r="N181">
        <v>1.1487499999999999</v>
      </c>
      <c r="O181">
        <v>0</v>
      </c>
      <c r="P181">
        <v>118.60334</v>
      </c>
      <c r="Q181">
        <v>110.53</v>
      </c>
      <c r="R181">
        <v>2.4369999999999999E-2</v>
      </c>
      <c r="S181">
        <v>1.2339</v>
      </c>
      <c r="T181">
        <v>4.7121000000000004</v>
      </c>
      <c r="U181">
        <v>4.6981700000000002</v>
      </c>
      <c r="V181">
        <v>96.531670000000005</v>
      </c>
      <c r="W181">
        <v>0.23791999999999999</v>
      </c>
      <c r="X181">
        <v>0.24218000000000001</v>
      </c>
      <c r="Y181">
        <v>2.7601800000000001</v>
      </c>
      <c r="Z181">
        <v>5.4613100000000001</v>
      </c>
      <c r="AA181">
        <v>1.31795</v>
      </c>
      <c r="AB181">
        <v>0.68028</v>
      </c>
      <c r="AC181">
        <v>10.281829999999999</v>
      </c>
      <c r="AD181">
        <v>68.138329999999996</v>
      </c>
      <c r="AE181">
        <v>0.89100000000000001</v>
      </c>
      <c r="AF181">
        <v>27.688880000000001</v>
      </c>
      <c r="AG181">
        <v>588.72500000000002</v>
      </c>
      <c r="AH181">
        <v>772.42666999999994</v>
      </c>
      <c r="AI181">
        <v>48.65334</v>
      </c>
      <c r="AJ181">
        <v>53.861669999999997</v>
      </c>
      <c r="AK181">
        <v>240.34333000000001</v>
      </c>
      <c r="AL181">
        <v>190.94166999999999</v>
      </c>
      <c r="AM181">
        <v>955.07833000000005</v>
      </c>
      <c r="AN181">
        <v>2.1303999999999998</v>
      </c>
      <c r="AO181">
        <v>1.2583</v>
      </c>
      <c r="AP181">
        <v>0.28820000000000001</v>
      </c>
      <c r="AQ181">
        <v>0.25707000000000002</v>
      </c>
      <c r="AR181">
        <v>59.763330000000003</v>
      </c>
      <c r="AS181">
        <v>44.914839999999998</v>
      </c>
      <c r="AT181">
        <v>0</v>
      </c>
      <c r="AU181">
        <v>0</v>
      </c>
      <c r="AV181">
        <v>0</v>
      </c>
      <c r="AW181">
        <v>0</v>
      </c>
      <c r="AX181">
        <v>0.81340000000000001</v>
      </c>
      <c r="AY181">
        <v>0.43923000000000001</v>
      </c>
      <c r="AZ181">
        <v>0</v>
      </c>
      <c r="BA181">
        <v>1.2526299999999999</v>
      </c>
      <c r="BB181">
        <v>0.59497</v>
      </c>
      <c r="BC181">
        <v>0</v>
      </c>
      <c r="BD181">
        <v>0</v>
      </c>
      <c r="BE181">
        <v>0.59497</v>
      </c>
      <c r="BF181">
        <v>0.13183</v>
      </c>
      <c r="BG181">
        <v>0</v>
      </c>
      <c r="BH181">
        <v>0</v>
      </c>
      <c r="BI181">
        <v>22.403500000000001</v>
      </c>
      <c r="BJ181">
        <v>22.403500000000001</v>
      </c>
      <c r="BK181">
        <v>0.36349999999999999</v>
      </c>
      <c r="BL181">
        <v>1.3298300000000001</v>
      </c>
      <c r="BM181">
        <v>0.68310000000000004</v>
      </c>
      <c r="BN181">
        <v>1.2591300000000001</v>
      </c>
      <c r="BO181">
        <v>6.77E-3</v>
      </c>
      <c r="BP181">
        <v>1.1363300000000001</v>
      </c>
      <c r="BQ181">
        <v>2.5048300000000001</v>
      </c>
      <c r="BR181">
        <v>0.66015000000000001</v>
      </c>
      <c r="BS181">
        <v>1.00844</v>
      </c>
      <c r="BT181">
        <v>0.99595</v>
      </c>
      <c r="BU181">
        <v>0.31920999999999999</v>
      </c>
      <c r="BV181">
        <v>0.17544999999999999</v>
      </c>
      <c r="BW181">
        <v>0.59462000000000004</v>
      </c>
      <c r="BX181">
        <v>0.46689999999999998</v>
      </c>
      <c r="BY181">
        <v>0.59958999999999996</v>
      </c>
      <c r="BZ181">
        <v>0.16497000000000001</v>
      </c>
      <c r="CA181">
        <v>0.80598000000000003</v>
      </c>
      <c r="CB181">
        <v>0.81793000000000005</v>
      </c>
      <c r="CC181">
        <v>0.29630000000000001</v>
      </c>
      <c r="CD181">
        <v>6.8860799999999998</v>
      </c>
      <c r="CE181">
        <v>0.74617999999999995</v>
      </c>
      <c r="CF181">
        <v>1.5239100000000001</v>
      </c>
      <c r="CG181">
        <v>1.8938699999999999</v>
      </c>
      <c r="CH181">
        <v>0.55628</v>
      </c>
      <c r="CI181">
        <v>0.53949000000000003</v>
      </c>
      <c r="CJ181">
        <v>0.71897</v>
      </c>
      <c r="CK181">
        <v>5.9762000000000004</v>
      </c>
      <c r="CL181">
        <v>82.93</v>
      </c>
      <c r="CM181">
        <v>27.313330000000001</v>
      </c>
      <c r="CN181">
        <v>0</v>
      </c>
      <c r="CO181">
        <v>0</v>
      </c>
      <c r="CP181">
        <v>0</v>
      </c>
      <c r="CQ181">
        <v>0</v>
      </c>
      <c r="CR181">
        <v>1E-4</v>
      </c>
      <c r="CS181">
        <v>2.7E-2</v>
      </c>
      <c r="CT181">
        <v>8.0000000000000004E-4</v>
      </c>
      <c r="CU181">
        <v>1.47393</v>
      </c>
      <c r="CV181">
        <v>1.5E-3</v>
      </c>
      <c r="CW181">
        <v>0.68562000000000001</v>
      </c>
      <c r="CX181">
        <v>4.4900000000000002E-2</v>
      </c>
      <c r="CY181">
        <v>4.5530000000000001E-2</v>
      </c>
      <c r="CZ181">
        <v>1.277E-2</v>
      </c>
      <c r="DA181">
        <v>2.29148</v>
      </c>
      <c r="DB181">
        <v>2.7000000000000001E-3</v>
      </c>
      <c r="DC181">
        <v>0</v>
      </c>
      <c r="DD181">
        <v>0.16764999999999999</v>
      </c>
      <c r="DE181">
        <v>0</v>
      </c>
      <c r="DF181">
        <v>3.27908</v>
      </c>
      <c r="DG181">
        <v>1.8669999999999999E-2</v>
      </c>
      <c r="DH181">
        <v>2.2769999999999999E-2</v>
      </c>
      <c r="DI181">
        <v>8.0000000000000004E-4</v>
      </c>
      <c r="DJ181">
        <v>3.4899300000000002</v>
      </c>
      <c r="DK181">
        <v>0</v>
      </c>
      <c r="DL181">
        <v>0</v>
      </c>
      <c r="DM181">
        <v>4.6540999999999997</v>
      </c>
      <c r="DN181">
        <v>0.17677000000000001</v>
      </c>
      <c r="DO181">
        <v>0</v>
      </c>
      <c r="DP181">
        <v>0</v>
      </c>
      <c r="DQ181">
        <v>2.0000000000000001E-4</v>
      </c>
      <c r="DR181">
        <v>0</v>
      </c>
      <c r="DS181">
        <v>4.6300000000000001E-2</v>
      </c>
      <c r="DT181">
        <v>1.5299999999999999E-2</v>
      </c>
      <c r="DU181">
        <v>0</v>
      </c>
      <c r="DV181">
        <v>0</v>
      </c>
      <c r="DW181">
        <v>0</v>
      </c>
      <c r="DX181">
        <v>3.0000000000000001E-3</v>
      </c>
      <c r="DY181">
        <v>8.2100000000000006E-2</v>
      </c>
      <c r="DZ181">
        <v>4.9776999999999996</v>
      </c>
      <c r="EA181">
        <v>0</v>
      </c>
      <c r="EB181">
        <v>0</v>
      </c>
      <c r="EC181">
        <v>10.75718</v>
      </c>
      <c r="ED181">
        <v>1.2023999999999999</v>
      </c>
      <c r="EE181">
        <v>193.22667000000001</v>
      </c>
      <c r="EF181">
        <v>4.5406199999999997</v>
      </c>
      <c r="EG181">
        <v>2.1378599999999999</v>
      </c>
      <c r="EH181">
        <v>1.45801</v>
      </c>
      <c r="EI181">
        <v>365.23500000000001</v>
      </c>
      <c r="EJ181">
        <v>0</v>
      </c>
      <c r="EK181">
        <v>0</v>
      </c>
      <c r="EL181">
        <v>0</v>
      </c>
      <c r="EM181" t="s">
        <v>241</v>
      </c>
      <c r="EO181" t="s">
        <v>241</v>
      </c>
      <c r="EP181" t="s">
        <v>241</v>
      </c>
      <c r="ER181" t="s">
        <v>241</v>
      </c>
      <c r="ES181" t="s">
        <v>241</v>
      </c>
      <c r="EU181" t="s">
        <v>241</v>
      </c>
      <c r="EV181" t="s">
        <v>241</v>
      </c>
      <c r="FA181" t="s">
        <v>242</v>
      </c>
      <c r="FG181" t="s">
        <v>241</v>
      </c>
      <c r="FI181" t="s">
        <v>241</v>
      </c>
      <c r="GA181" t="s">
        <v>242</v>
      </c>
      <c r="GE181" t="s">
        <v>242</v>
      </c>
      <c r="GF181" t="s">
        <v>242</v>
      </c>
      <c r="GG181" t="s">
        <v>450</v>
      </c>
      <c r="GH181" t="s">
        <v>307</v>
      </c>
      <c r="GI181" t="s">
        <v>242</v>
      </c>
      <c r="GJ181" t="s">
        <v>242</v>
      </c>
      <c r="GK181" t="s">
        <v>242</v>
      </c>
      <c r="GL181">
        <v>0</v>
      </c>
      <c r="GM181">
        <v>0</v>
      </c>
      <c r="GN181">
        <v>0</v>
      </c>
    </row>
    <row r="182" spans="1:214">
      <c r="A182">
        <v>4</v>
      </c>
      <c r="B182" t="s">
        <v>451</v>
      </c>
      <c r="D182" t="s">
        <v>241</v>
      </c>
      <c r="E182" t="s">
        <v>231</v>
      </c>
      <c r="F182">
        <v>126.53749999999999</v>
      </c>
      <c r="G182">
        <v>529.43290000000002</v>
      </c>
      <c r="H182">
        <v>44.535499999999999</v>
      </c>
      <c r="I182">
        <v>10.6663</v>
      </c>
      <c r="J182">
        <v>8.3969000000000005</v>
      </c>
      <c r="K182">
        <v>1.5673999999999999</v>
      </c>
      <c r="L182">
        <v>0</v>
      </c>
      <c r="M182">
        <v>2.0095999999999998</v>
      </c>
      <c r="N182">
        <v>0</v>
      </c>
      <c r="O182">
        <v>0</v>
      </c>
      <c r="P182">
        <v>116.42</v>
      </c>
      <c r="Q182">
        <v>110.53</v>
      </c>
      <c r="R182">
        <v>4.4000000000000003E-3</v>
      </c>
      <c r="S182">
        <v>1.2339</v>
      </c>
      <c r="T182">
        <v>0.79859999999999998</v>
      </c>
      <c r="U182">
        <v>0.83099999999999996</v>
      </c>
      <c r="V182">
        <v>21.33</v>
      </c>
      <c r="W182">
        <v>5.2600000000000001E-2</v>
      </c>
      <c r="X182">
        <v>0.16200000000000001</v>
      </c>
      <c r="Y182">
        <v>0.89929999999999999</v>
      </c>
      <c r="Z182">
        <v>2.8073000000000001</v>
      </c>
      <c r="AA182">
        <v>0.72430000000000005</v>
      </c>
      <c r="AB182">
        <v>0.1663</v>
      </c>
      <c r="AC182">
        <v>9.2170000000000005</v>
      </c>
      <c r="AD182">
        <v>23.71</v>
      </c>
      <c r="AE182">
        <v>0.89100000000000001</v>
      </c>
      <c r="AF182">
        <v>0.9</v>
      </c>
      <c r="AG182">
        <v>570.05999999999995</v>
      </c>
      <c r="AH182">
        <v>149.28</v>
      </c>
      <c r="AI182">
        <v>31.5</v>
      </c>
      <c r="AJ182">
        <v>21.68</v>
      </c>
      <c r="AK182">
        <v>153.37</v>
      </c>
      <c r="AL182">
        <v>129.30000000000001</v>
      </c>
      <c r="AM182">
        <v>847.93</v>
      </c>
      <c r="AN182">
        <v>1.1836</v>
      </c>
      <c r="AO182">
        <v>0.74239999999999995</v>
      </c>
      <c r="AP182">
        <v>0.1406</v>
      </c>
      <c r="AQ182">
        <v>2.1899999999999999E-2</v>
      </c>
      <c r="AR182">
        <v>38.5</v>
      </c>
      <c r="AS182">
        <v>39.177</v>
      </c>
      <c r="AT182">
        <v>0</v>
      </c>
      <c r="AU182">
        <v>0</v>
      </c>
      <c r="AV182">
        <v>0</v>
      </c>
      <c r="AW182">
        <v>0</v>
      </c>
      <c r="AX182">
        <v>0.19159999999999999</v>
      </c>
      <c r="AY182">
        <v>1.0999999999999999E-2</v>
      </c>
      <c r="AZ182">
        <v>0</v>
      </c>
      <c r="BA182">
        <v>0.2026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0.19800000000000001</v>
      </c>
      <c r="BJ182">
        <v>0.19800000000000001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0.52680000000000005</v>
      </c>
      <c r="BS182">
        <v>0.80689999999999995</v>
      </c>
      <c r="BT182">
        <v>0.7923</v>
      </c>
      <c r="BU182">
        <v>0.26869999999999999</v>
      </c>
      <c r="BV182">
        <v>0.1406</v>
      </c>
      <c r="BW182">
        <v>0.44540000000000002</v>
      </c>
      <c r="BX182">
        <v>0.36570000000000003</v>
      </c>
      <c r="BY182">
        <v>0.47899999999999998</v>
      </c>
      <c r="BZ182">
        <v>0.1152</v>
      </c>
      <c r="CA182">
        <v>0.62329999999999997</v>
      </c>
      <c r="CB182">
        <v>0.628</v>
      </c>
      <c r="CC182">
        <v>0.2424</v>
      </c>
      <c r="CD182">
        <v>5.4313000000000002</v>
      </c>
      <c r="CE182">
        <v>0.61480000000000001</v>
      </c>
      <c r="CF182">
        <v>0.9667</v>
      </c>
      <c r="CG182">
        <v>1.3422000000000001</v>
      </c>
      <c r="CH182">
        <v>0.41299999999999998</v>
      </c>
      <c r="CI182">
        <v>0.40189999999999998</v>
      </c>
      <c r="CJ182">
        <v>0.58220000000000005</v>
      </c>
      <c r="CK182">
        <v>4.3182</v>
      </c>
      <c r="CL182">
        <v>55.35</v>
      </c>
      <c r="CM182">
        <v>18.62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1.8800000000000001E-2</v>
      </c>
      <c r="CT182">
        <v>4.0000000000000002E-4</v>
      </c>
      <c r="CU182">
        <v>1.0526</v>
      </c>
      <c r="CV182">
        <v>8.0000000000000004E-4</v>
      </c>
      <c r="CW182">
        <v>0.37280000000000002</v>
      </c>
      <c r="CX182">
        <v>2.06E-2</v>
      </c>
      <c r="CY182">
        <v>0</v>
      </c>
      <c r="CZ182">
        <v>0</v>
      </c>
      <c r="DA182">
        <v>1.466</v>
      </c>
      <c r="DB182">
        <v>1.4E-3</v>
      </c>
      <c r="DC182">
        <v>0</v>
      </c>
      <c r="DD182">
        <v>0.15709999999999999</v>
      </c>
      <c r="DE182">
        <v>0</v>
      </c>
      <c r="DF182">
        <v>1.7757000000000001</v>
      </c>
      <c r="DG182">
        <v>3.2000000000000002E-3</v>
      </c>
      <c r="DH182">
        <v>0</v>
      </c>
      <c r="DI182">
        <v>0</v>
      </c>
      <c r="DJ182">
        <v>1.9351</v>
      </c>
      <c r="DK182">
        <v>0</v>
      </c>
      <c r="DL182">
        <v>0</v>
      </c>
      <c r="DM182">
        <v>0.47470000000000001</v>
      </c>
      <c r="DN182">
        <v>0.12089999999999999</v>
      </c>
      <c r="DO182">
        <v>0</v>
      </c>
      <c r="DP182">
        <v>0</v>
      </c>
      <c r="DQ182">
        <v>0</v>
      </c>
      <c r="DR182">
        <v>0</v>
      </c>
      <c r="DS182">
        <v>4.6300000000000001E-2</v>
      </c>
      <c r="DT182">
        <v>1.52E-2</v>
      </c>
      <c r="DU182">
        <v>0</v>
      </c>
      <c r="DV182">
        <v>0</v>
      </c>
      <c r="DW182">
        <v>0</v>
      </c>
      <c r="DX182">
        <v>3.0000000000000001E-3</v>
      </c>
      <c r="DY182">
        <v>8.2100000000000006E-2</v>
      </c>
      <c r="DZ182">
        <v>0.7429</v>
      </c>
      <c r="EA182">
        <v>0</v>
      </c>
      <c r="EB182">
        <v>0</v>
      </c>
      <c r="EC182">
        <v>4.141</v>
      </c>
      <c r="ED182">
        <v>0.86819999999999997</v>
      </c>
      <c r="EE182">
        <v>193.16</v>
      </c>
      <c r="EF182">
        <v>0.68840000000000001</v>
      </c>
      <c r="EG182">
        <v>0.13062000000000001</v>
      </c>
      <c r="EH182">
        <v>1.3959999999999999</v>
      </c>
      <c r="EI182">
        <v>60.23</v>
      </c>
      <c r="EJ182">
        <v>0</v>
      </c>
      <c r="EK182">
        <v>0</v>
      </c>
      <c r="EL182">
        <v>0</v>
      </c>
      <c r="EM182" t="s">
        <v>241</v>
      </c>
      <c r="EN182" t="s">
        <v>242</v>
      </c>
      <c r="EO182" t="s">
        <v>241</v>
      </c>
      <c r="EP182" t="s">
        <v>241</v>
      </c>
      <c r="EQ182" t="s">
        <v>242</v>
      </c>
      <c r="ER182" t="s">
        <v>241</v>
      </c>
      <c r="ES182" t="s">
        <v>241</v>
      </c>
      <c r="ET182" t="s">
        <v>242</v>
      </c>
      <c r="EU182" t="s">
        <v>242</v>
      </c>
      <c r="EV182" t="s">
        <v>242</v>
      </c>
      <c r="EW182" t="s">
        <v>242</v>
      </c>
      <c r="EX182" t="s">
        <v>242</v>
      </c>
      <c r="EY182" t="s">
        <v>242</v>
      </c>
      <c r="EZ182" t="s">
        <v>242</v>
      </c>
      <c r="FA182" t="s">
        <v>242</v>
      </c>
      <c r="FB182" t="s">
        <v>242</v>
      </c>
      <c r="FC182" t="s">
        <v>242</v>
      </c>
      <c r="FD182" t="s">
        <v>242</v>
      </c>
      <c r="FE182" t="s">
        <v>242</v>
      </c>
      <c r="FF182" t="s">
        <v>242</v>
      </c>
      <c r="FG182" t="s">
        <v>241</v>
      </c>
      <c r="FH182" t="s">
        <v>242</v>
      </c>
      <c r="FI182" t="s">
        <v>241</v>
      </c>
      <c r="FJ182" t="s">
        <v>242</v>
      </c>
      <c r="FK182" t="s">
        <v>242</v>
      </c>
      <c r="FL182" t="s">
        <v>242</v>
      </c>
      <c r="FM182" t="s">
        <v>242</v>
      </c>
      <c r="FN182" t="s">
        <v>242</v>
      </c>
      <c r="FO182" t="s">
        <v>242</v>
      </c>
      <c r="FP182" t="s">
        <v>242</v>
      </c>
      <c r="FQ182" t="s">
        <v>242</v>
      </c>
      <c r="FR182" t="s">
        <v>242</v>
      </c>
      <c r="FS182" t="s">
        <v>242</v>
      </c>
      <c r="FT182" t="s">
        <v>242</v>
      </c>
      <c r="FU182" t="s">
        <v>242</v>
      </c>
      <c r="FV182" t="s">
        <v>242</v>
      </c>
      <c r="FW182" t="s">
        <v>242</v>
      </c>
      <c r="FX182" t="s">
        <v>242</v>
      </c>
      <c r="FY182" t="s">
        <v>242</v>
      </c>
      <c r="FZ182" t="s">
        <v>242</v>
      </c>
      <c r="GA182" t="s">
        <v>242</v>
      </c>
      <c r="GB182" t="s">
        <v>242</v>
      </c>
      <c r="GC182" t="s">
        <v>242</v>
      </c>
      <c r="GD182" t="s">
        <v>242</v>
      </c>
      <c r="GE182" t="s">
        <v>242</v>
      </c>
      <c r="GF182" t="s">
        <v>242</v>
      </c>
      <c r="GG182" t="s">
        <v>311</v>
      </c>
      <c r="GH182" t="s">
        <v>307</v>
      </c>
      <c r="GI182" t="s">
        <v>242</v>
      </c>
      <c r="GJ182" t="s">
        <v>242</v>
      </c>
      <c r="GK182" t="s">
        <v>242</v>
      </c>
      <c r="GL182">
        <v>0</v>
      </c>
      <c r="GM182">
        <v>0</v>
      </c>
      <c r="GN182">
        <v>0</v>
      </c>
      <c r="GR182" t="s">
        <v>242</v>
      </c>
      <c r="GS182" t="s">
        <v>242</v>
      </c>
      <c r="GT182" t="s">
        <v>242</v>
      </c>
      <c r="GU182" t="s">
        <v>242</v>
      </c>
      <c r="GV182" t="s">
        <v>242</v>
      </c>
      <c r="GW182" t="s">
        <v>242</v>
      </c>
      <c r="GX182" t="s">
        <v>242</v>
      </c>
      <c r="GY182" t="s">
        <v>242</v>
      </c>
      <c r="GZ182" t="s">
        <v>242</v>
      </c>
      <c r="HA182" t="s">
        <v>242</v>
      </c>
      <c r="HB182" t="s">
        <v>242</v>
      </c>
      <c r="HC182" t="s">
        <v>242</v>
      </c>
      <c r="HD182" t="s">
        <v>242</v>
      </c>
      <c r="HE182" t="s">
        <v>242</v>
      </c>
      <c r="HF182" t="s">
        <v>242</v>
      </c>
    </row>
    <row r="183" spans="1:214">
      <c r="A183">
        <v>4</v>
      </c>
      <c r="B183" t="s">
        <v>245</v>
      </c>
      <c r="D183" t="s">
        <v>241</v>
      </c>
      <c r="E183" t="s">
        <v>231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 t="s">
        <v>242</v>
      </c>
      <c r="EN183" t="s">
        <v>242</v>
      </c>
      <c r="EO183" t="s">
        <v>242</v>
      </c>
      <c r="EP183" t="s">
        <v>242</v>
      </c>
      <c r="EQ183" t="s">
        <v>242</v>
      </c>
      <c r="ER183" t="s">
        <v>242</v>
      </c>
      <c r="ES183" t="s">
        <v>242</v>
      </c>
      <c r="ET183" t="s">
        <v>242</v>
      </c>
      <c r="EU183" t="s">
        <v>242</v>
      </c>
      <c r="EV183" t="s">
        <v>242</v>
      </c>
      <c r="EW183" t="s">
        <v>242</v>
      </c>
      <c r="EX183" t="s">
        <v>242</v>
      </c>
      <c r="EY183" t="s">
        <v>242</v>
      </c>
      <c r="EZ183" t="s">
        <v>242</v>
      </c>
      <c r="FA183" t="s">
        <v>241</v>
      </c>
      <c r="FB183" t="s">
        <v>242</v>
      </c>
      <c r="FC183" t="s">
        <v>242</v>
      </c>
      <c r="FD183" t="s">
        <v>242</v>
      </c>
      <c r="FE183" t="s">
        <v>242</v>
      </c>
      <c r="FF183" t="s">
        <v>242</v>
      </c>
      <c r="FG183" t="s">
        <v>242</v>
      </c>
      <c r="FH183" t="s">
        <v>242</v>
      </c>
      <c r="FI183" t="s">
        <v>242</v>
      </c>
      <c r="FJ183" t="s">
        <v>242</v>
      </c>
      <c r="FK183" t="s">
        <v>242</v>
      </c>
      <c r="FL183" t="s">
        <v>242</v>
      </c>
      <c r="FM183" t="s">
        <v>242</v>
      </c>
      <c r="FN183" t="s">
        <v>242</v>
      </c>
      <c r="FO183" t="s">
        <v>242</v>
      </c>
      <c r="FP183" t="s">
        <v>242</v>
      </c>
      <c r="FQ183" t="s">
        <v>242</v>
      </c>
      <c r="FR183" t="s">
        <v>242</v>
      </c>
      <c r="FS183" t="s">
        <v>242</v>
      </c>
      <c r="FT183" t="s">
        <v>242</v>
      </c>
      <c r="FU183" t="s">
        <v>242</v>
      </c>
      <c r="FV183" t="s">
        <v>242</v>
      </c>
      <c r="FW183" t="s">
        <v>242</v>
      </c>
      <c r="FX183" t="s">
        <v>242</v>
      </c>
      <c r="FY183" t="s">
        <v>242</v>
      </c>
      <c r="FZ183" t="s">
        <v>242</v>
      </c>
      <c r="GA183" t="s">
        <v>241</v>
      </c>
      <c r="GB183" t="s">
        <v>242</v>
      </c>
      <c r="GC183" t="s">
        <v>242</v>
      </c>
      <c r="GD183" t="s">
        <v>242</v>
      </c>
      <c r="GE183" t="s">
        <v>242</v>
      </c>
      <c r="GF183" t="s">
        <v>242</v>
      </c>
      <c r="GG183" t="s">
        <v>240</v>
      </c>
      <c r="GH183" t="s">
        <v>244</v>
      </c>
      <c r="GI183" t="s">
        <v>242</v>
      </c>
      <c r="GJ183" t="s">
        <v>242</v>
      </c>
      <c r="GK183" t="s">
        <v>242</v>
      </c>
      <c r="GL183">
        <v>0</v>
      </c>
      <c r="GM183">
        <v>0</v>
      </c>
      <c r="GN183">
        <v>0</v>
      </c>
      <c r="GR183" t="s">
        <v>242</v>
      </c>
      <c r="GS183" t="s">
        <v>242</v>
      </c>
      <c r="GT183" t="s">
        <v>242</v>
      </c>
      <c r="GU183" t="s">
        <v>242</v>
      </c>
      <c r="GV183" t="s">
        <v>242</v>
      </c>
      <c r="GW183" t="s">
        <v>242</v>
      </c>
      <c r="GX183" t="s">
        <v>242</v>
      </c>
      <c r="GY183" t="s">
        <v>242</v>
      </c>
      <c r="GZ183" t="s">
        <v>242</v>
      </c>
      <c r="HA183" t="s">
        <v>242</v>
      </c>
      <c r="HB183" t="s">
        <v>242</v>
      </c>
      <c r="HC183" t="s">
        <v>242</v>
      </c>
      <c r="HD183" t="s">
        <v>242</v>
      </c>
      <c r="HE183" t="s">
        <v>242</v>
      </c>
      <c r="HF183" t="s">
        <v>242</v>
      </c>
    </row>
    <row r="184" spans="1:214">
      <c r="A184">
        <v>4</v>
      </c>
      <c r="B184" t="s">
        <v>452</v>
      </c>
      <c r="D184" t="s">
        <v>241</v>
      </c>
      <c r="E184" t="s">
        <v>231</v>
      </c>
      <c r="F184">
        <v>174.96394000000001</v>
      </c>
      <c r="G184">
        <v>732.04912000000002</v>
      </c>
      <c r="H184">
        <v>134.20029</v>
      </c>
      <c r="I184">
        <v>3.2142499999999998</v>
      </c>
      <c r="J184">
        <v>6.9158099999999996</v>
      </c>
      <c r="K184">
        <v>24.086870000000001</v>
      </c>
      <c r="L184">
        <v>3.3168299999999999</v>
      </c>
      <c r="M184">
        <v>1.6632</v>
      </c>
      <c r="N184">
        <v>1.1487499999999999</v>
      </c>
      <c r="O184">
        <v>0</v>
      </c>
      <c r="P184">
        <v>2.1833399999999998</v>
      </c>
      <c r="Q184">
        <v>0</v>
      </c>
      <c r="R184">
        <v>1.9970000000000002E-2</v>
      </c>
      <c r="S184">
        <v>0</v>
      </c>
      <c r="T184">
        <v>3.9135</v>
      </c>
      <c r="U184">
        <v>3.8671700000000002</v>
      </c>
      <c r="V184">
        <v>75.201669999999993</v>
      </c>
      <c r="W184">
        <v>0.18532000000000001</v>
      </c>
      <c r="X184">
        <v>8.0180000000000001E-2</v>
      </c>
      <c r="Y184">
        <v>1.8608800000000001</v>
      </c>
      <c r="Z184">
        <v>2.65401</v>
      </c>
      <c r="AA184">
        <v>0.59365000000000001</v>
      </c>
      <c r="AB184">
        <v>0.51397999999999999</v>
      </c>
      <c r="AC184">
        <v>1.0648299999999999</v>
      </c>
      <c r="AD184">
        <v>44.428330000000003</v>
      </c>
      <c r="AE184">
        <v>0</v>
      </c>
      <c r="AF184">
        <v>26.788879999999999</v>
      </c>
      <c r="AG184">
        <v>18.664999999999999</v>
      </c>
      <c r="AH184">
        <v>623.14666999999997</v>
      </c>
      <c r="AI184">
        <v>17.15334</v>
      </c>
      <c r="AJ184">
        <v>32.181669999999997</v>
      </c>
      <c r="AK184">
        <v>86.973330000000004</v>
      </c>
      <c r="AL184">
        <v>61.641669999999998</v>
      </c>
      <c r="AM184">
        <v>107.14833</v>
      </c>
      <c r="AN184">
        <v>0.94679999999999997</v>
      </c>
      <c r="AO184">
        <v>0.51590000000000003</v>
      </c>
      <c r="AP184">
        <v>0.14760000000000001</v>
      </c>
      <c r="AQ184">
        <v>0.23516999999999999</v>
      </c>
      <c r="AR184">
        <v>21.26333</v>
      </c>
      <c r="AS184">
        <v>5.7378400000000003</v>
      </c>
      <c r="AT184">
        <v>0</v>
      </c>
      <c r="AU184">
        <v>0</v>
      </c>
      <c r="AV184">
        <v>0</v>
      </c>
      <c r="AW184">
        <v>0</v>
      </c>
      <c r="AX184">
        <v>0.62180000000000002</v>
      </c>
      <c r="AY184">
        <v>0.42823</v>
      </c>
      <c r="AZ184">
        <v>0</v>
      </c>
      <c r="BA184">
        <v>1.05003</v>
      </c>
      <c r="BB184">
        <v>0.59497</v>
      </c>
      <c r="BC184">
        <v>0</v>
      </c>
      <c r="BD184">
        <v>0</v>
      </c>
      <c r="BE184">
        <v>0.59497</v>
      </c>
      <c r="BF184">
        <v>0.13183</v>
      </c>
      <c r="BG184">
        <v>0</v>
      </c>
      <c r="BH184">
        <v>0</v>
      </c>
      <c r="BI184">
        <v>22.205500000000001</v>
      </c>
      <c r="BJ184">
        <v>22.205500000000001</v>
      </c>
      <c r="BK184">
        <v>0.36349999999999999</v>
      </c>
      <c r="BL184">
        <v>1.3298300000000001</v>
      </c>
      <c r="BM184">
        <v>0.68310000000000004</v>
      </c>
      <c r="BN184">
        <v>1.2591300000000001</v>
      </c>
      <c r="BO184">
        <v>6.77E-3</v>
      </c>
      <c r="BP184">
        <v>1.1363300000000001</v>
      </c>
      <c r="BQ184">
        <v>2.5048300000000001</v>
      </c>
      <c r="BR184">
        <v>0.13335</v>
      </c>
      <c r="BS184">
        <v>0.20154</v>
      </c>
      <c r="BT184">
        <v>0.20365</v>
      </c>
      <c r="BU184">
        <v>5.0509999999999999E-2</v>
      </c>
      <c r="BV184">
        <v>3.4849999999999999E-2</v>
      </c>
      <c r="BW184">
        <v>0.14921999999999999</v>
      </c>
      <c r="BX184">
        <v>0.1012</v>
      </c>
      <c r="BY184">
        <v>0.12059</v>
      </c>
      <c r="BZ184">
        <v>4.9770000000000002E-2</v>
      </c>
      <c r="CA184">
        <v>0.18268000000000001</v>
      </c>
      <c r="CB184">
        <v>0.18992999999999999</v>
      </c>
      <c r="CC184">
        <v>5.3900000000000003E-2</v>
      </c>
      <c r="CD184">
        <v>1.45478</v>
      </c>
      <c r="CE184">
        <v>0.13138</v>
      </c>
      <c r="CF184">
        <v>0.55720999999999998</v>
      </c>
      <c r="CG184">
        <v>0.55166999999999999</v>
      </c>
      <c r="CH184">
        <v>0.14327999999999999</v>
      </c>
      <c r="CI184">
        <v>0.13758999999999999</v>
      </c>
      <c r="CJ184">
        <v>0.13677</v>
      </c>
      <c r="CK184">
        <v>1.6579999999999999</v>
      </c>
      <c r="CL184">
        <v>27.58</v>
      </c>
      <c r="CM184">
        <v>8.6933299999999996</v>
      </c>
      <c r="CN184">
        <v>0</v>
      </c>
      <c r="CO184">
        <v>0</v>
      </c>
      <c r="CP184">
        <v>0</v>
      </c>
      <c r="CQ184">
        <v>0</v>
      </c>
      <c r="CR184">
        <v>1E-4</v>
      </c>
      <c r="CS184">
        <v>8.2000000000000007E-3</v>
      </c>
      <c r="CT184">
        <v>4.0000000000000002E-4</v>
      </c>
      <c r="CU184">
        <v>0.42132999999999998</v>
      </c>
      <c r="CV184">
        <v>6.9999999999999999E-4</v>
      </c>
      <c r="CW184">
        <v>0.31281999999999999</v>
      </c>
      <c r="CX184">
        <v>2.4299999999999999E-2</v>
      </c>
      <c r="CY184">
        <v>4.5530000000000001E-2</v>
      </c>
      <c r="CZ184">
        <v>1.277E-2</v>
      </c>
      <c r="DA184">
        <v>0.82547999999999999</v>
      </c>
      <c r="DB184">
        <v>1.2999999999999999E-3</v>
      </c>
      <c r="DC184">
        <v>0</v>
      </c>
      <c r="DD184">
        <v>1.055E-2</v>
      </c>
      <c r="DE184">
        <v>0</v>
      </c>
      <c r="DF184">
        <v>1.5033799999999999</v>
      </c>
      <c r="DG184">
        <v>1.5469999999999999E-2</v>
      </c>
      <c r="DH184">
        <v>2.2769999999999999E-2</v>
      </c>
      <c r="DI184">
        <v>8.0000000000000004E-4</v>
      </c>
      <c r="DJ184">
        <v>1.5548299999999999</v>
      </c>
      <c r="DK184">
        <v>0</v>
      </c>
      <c r="DL184">
        <v>0</v>
      </c>
      <c r="DM184">
        <v>4.1794000000000002</v>
      </c>
      <c r="DN184">
        <v>5.5870000000000003E-2</v>
      </c>
      <c r="DO184">
        <v>0</v>
      </c>
      <c r="DP184">
        <v>0</v>
      </c>
      <c r="DQ184">
        <v>2.0000000000000001E-4</v>
      </c>
      <c r="DR184">
        <v>0</v>
      </c>
      <c r="DS184">
        <v>0</v>
      </c>
      <c r="DT184">
        <v>1E-4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4.2347999999999999</v>
      </c>
      <c r="EA184">
        <v>0</v>
      </c>
      <c r="EB184">
        <v>0</v>
      </c>
      <c r="EC184">
        <v>6.6161799999999999</v>
      </c>
      <c r="ED184">
        <v>0.3342</v>
      </c>
      <c r="EE184">
        <v>6.6669999999999993E-2</v>
      </c>
      <c r="EF184">
        <v>3.85222</v>
      </c>
      <c r="EG184">
        <v>2.0072399999999999</v>
      </c>
      <c r="EH184">
        <v>6.2010000000000003E-2</v>
      </c>
      <c r="EI184">
        <v>305.005</v>
      </c>
      <c r="EJ184">
        <v>0</v>
      </c>
      <c r="EK184">
        <v>0</v>
      </c>
      <c r="EL184">
        <v>0</v>
      </c>
      <c r="EM184" t="s">
        <v>242</v>
      </c>
      <c r="EN184" t="s">
        <v>242</v>
      </c>
      <c r="EO184" t="s">
        <v>242</v>
      </c>
      <c r="EP184" t="s">
        <v>242</v>
      </c>
      <c r="EQ184" t="s">
        <v>242</v>
      </c>
      <c r="ER184" t="s">
        <v>242</v>
      </c>
      <c r="ES184" t="s">
        <v>242</v>
      </c>
      <c r="ET184" t="s">
        <v>242</v>
      </c>
      <c r="EU184" t="s">
        <v>241</v>
      </c>
      <c r="EV184" t="s">
        <v>241</v>
      </c>
      <c r="EW184" t="s">
        <v>242</v>
      </c>
      <c r="EX184" t="s">
        <v>242</v>
      </c>
      <c r="EY184" t="s">
        <v>242</v>
      </c>
      <c r="EZ184" t="s">
        <v>242</v>
      </c>
      <c r="FA184" t="s">
        <v>242</v>
      </c>
      <c r="FB184" t="s">
        <v>242</v>
      </c>
      <c r="FC184" t="s">
        <v>242</v>
      </c>
      <c r="FD184" t="s">
        <v>242</v>
      </c>
      <c r="FE184" t="s">
        <v>242</v>
      </c>
      <c r="FF184" t="s">
        <v>242</v>
      </c>
      <c r="FG184" t="s">
        <v>242</v>
      </c>
      <c r="FH184" t="s">
        <v>242</v>
      </c>
      <c r="FI184" t="s">
        <v>241</v>
      </c>
      <c r="FJ184" t="s">
        <v>242</v>
      </c>
      <c r="FK184" t="s">
        <v>242</v>
      </c>
      <c r="FL184" t="s">
        <v>242</v>
      </c>
      <c r="FM184" t="s">
        <v>242</v>
      </c>
      <c r="FN184" t="s">
        <v>242</v>
      </c>
      <c r="FO184" t="s">
        <v>242</v>
      </c>
      <c r="FP184" t="s">
        <v>242</v>
      </c>
      <c r="FQ184" t="s">
        <v>242</v>
      </c>
      <c r="FR184" t="s">
        <v>242</v>
      </c>
      <c r="FS184" t="s">
        <v>242</v>
      </c>
      <c r="FT184" t="s">
        <v>242</v>
      </c>
      <c r="FU184" t="s">
        <v>242</v>
      </c>
      <c r="FV184" t="s">
        <v>242</v>
      </c>
      <c r="FW184" t="s">
        <v>242</v>
      </c>
      <c r="FX184" t="s">
        <v>242</v>
      </c>
      <c r="FY184" t="s">
        <v>242</v>
      </c>
      <c r="FZ184" t="s">
        <v>242</v>
      </c>
      <c r="GA184" t="s">
        <v>242</v>
      </c>
      <c r="GB184" t="s">
        <v>242</v>
      </c>
      <c r="GC184" t="s">
        <v>242</v>
      </c>
      <c r="GD184" t="s">
        <v>242</v>
      </c>
      <c r="GE184" t="s">
        <v>242</v>
      </c>
      <c r="GF184" t="s">
        <v>242</v>
      </c>
      <c r="GG184" t="s">
        <v>446</v>
      </c>
      <c r="GH184" t="s">
        <v>346</v>
      </c>
      <c r="GI184" t="s">
        <v>242</v>
      </c>
      <c r="GJ184" t="s">
        <v>242</v>
      </c>
      <c r="GK184" t="s">
        <v>242</v>
      </c>
      <c r="GL184">
        <v>0</v>
      </c>
      <c r="GM184">
        <v>0</v>
      </c>
      <c r="GN184">
        <v>0</v>
      </c>
      <c r="GR184" t="s">
        <v>242</v>
      </c>
      <c r="GS184" t="s">
        <v>242</v>
      </c>
      <c r="GT184" t="s">
        <v>242</v>
      </c>
      <c r="GU184" t="s">
        <v>242</v>
      </c>
      <c r="GV184" t="s">
        <v>242</v>
      </c>
      <c r="GW184" t="s">
        <v>242</v>
      </c>
      <c r="GX184" t="s">
        <v>242</v>
      </c>
      <c r="GY184" t="s">
        <v>242</v>
      </c>
      <c r="GZ184" t="s">
        <v>242</v>
      </c>
      <c r="HA184" t="s">
        <v>242</v>
      </c>
      <c r="HB184" t="s">
        <v>242</v>
      </c>
      <c r="HC184" t="s">
        <v>242</v>
      </c>
      <c r="HD184" t="s">
        <v>242</v>
      </c>
      <c r="HE184" t="s">
        <v>242</v>
      </c>
      <c r="HF184" t="s">
        <v>242</v>
      </c>
    </row>
    <row r="185" spans="1:214">
      <c r="A185">
        <v>3</v>
      </c>
      <c r="B185" t="s">
        <v>262</v>
      </c>
      <c r="F185">
        <v>100.4</v>
      </c>
      <c r="G185">
        <v>420.0736</v>
      </c>
      <c r="H185">
        <v>77.531199999999998</v>
      </c>
      <c r="I185">
        <v>0.27</v>
      </c>
      <c r="J185">
        <v>0.33</v>
      </c>
      <c r="K185">
        <v>23.38</v>
      </c>
      <c r="L185">
        <v>1.83</v>
      </c>
      <c r="M185">
        <v>0.21160000000000001</v>
      </c>
      <c r="N185">
        <v>0.43</v>
      </c>
      <c r="O185">
        <v>0</v>
      </c>
      <c r="P185">
        <v>6</v>
      </c>
      <c r="Q185">
        <v>0</v>
      </c>
      <c r="R185">
        <v>0.04</v>
      </c>
      <c r="S185">
        <v>0</v>
      </c>
      <c r="T185">
        <v>0.47</v>
      </c>
      <c r="U185">
        <v>0.46</v>
      </c>
      <c r="V185">
        <v>3</v>
      </c>
      <c r="W185">
        <v>0.01</v>
      </c>
      <c r="X185">
        <v>0.01</v>
      </c>
      <c r="Y185">
        <v>0.1</v>
      </c>
      <c r="Z185">
        <v>0.13</v>
      </c>
      <c r="AA185">
        <v>0.04</v>
      </c>
      <c r="AB185">
        <v>0.02</v>
      </c>
      <c r="AC185">
        <v>1</v>
      </c>
      <c r="AD185">
        <v>1</v>
      </c>
      <c r="AE185">
        <v>0</v>
      </c>
      <c r="AF185">
        <v>2.66</v>
      </c>
      <c r="AG185">
        <v>3</v>
      </c>
      <c r="AH185">
        <v>78.08</v>
      </c>
      <c r="AI185">
        <v>9.0399999999999991</v>
      </c>
      <c r="AJ185">
        <v>5</v>
      </c>
      <c r="AK185">
        <v>10</v>
      </c>
      <c r="AL185">
        <v>6</v>
      </c>
      <c r="AM185">
        <v>3.08</v>
      </c>
      <c r="AN185">
        <v>0.43120000000000003</v>
      </c>
      <c r="AO185">
        <v>0.1608</v>
      </c>
      <c r="AP185">
        <v>0.1104</v>
      </c>
      <c r="AQ185">
        <v>6.0400000000000002E-2</v>
      </c>
      <c r="AR185">
        <v>11</v>
      </c>
      <c r="AS185">
        <v>3.2</v>
      </c>
      <c r="AT185">
        <v>0</v>
      </c>
      <c r="AU185">
        <v>0.27</v>
      </c>
      <c r="AV185">
        <v>0</v>
      </c>
      <c r="AW185">
        <v>0.27</v>
      </c>
      <c r="AX185">
        <v>1.04</v>
      </c>
      <c r="AY185">
        <v>3.03</v>
      </c>
      <c r="AZ185">
        <v>0</v>
      </c>
      <c r="BA185">
        <v>4.07</v>
      </c>
      <c r="BB185">
        <v>18.749600000000001</v>
      </c>
      <c r="BC185">
        <v>0</v>
      </c>
      <c r="BD185">
        <v>0</v>
      </c>
      <c r="BE185">
        <v>18.749600000000001</v>
      </c>
      <c r="BF185">
        <v>0</v>
      </c>
      <c r="BG185">
        <v>1.1599999999999999E-2</v>
      </c>
      <c r="BH185">
        <v>0</v>
      </c>
      <c r="BI185">
        <v>0.31</v>
      </c>
      <c r="BJ185">
        <v>0.31</v>
      </c>
      <c r="BK185">
        <v>0.33</v>
      </c>
      <c r="BL185">
        <v>0.16</v>
      </c>
      <c r="BM185">
        <v>0.78</v>
      </c>
      <c r="BN185">
        <v>0.5</v>
      </c>
      <c r="BO185">
        <v>0.01</v>
      </c>
      <c r="BP185">
        <v>0.42</v>
      </c>
      <c r="BQ185">
        <v>1.36</v>
      </c>
      <c r="BR185">
        <v>0.01</v>
      </c>
      <c r="BS185">
        <v>0.01</v>
      </c>
      <c r="BT185">
        <v>0.01</v>
      </c>
      <c r="BU185">
        <v>0</v>
      </c>
      <c r="BV185">
        <v>0</v>
      </c>
      <c r="BW185">
        <v>0.01</v>
      </c>
      <c r="BX185">
        <v>0.01</v>
      </c>
      <c r="BY185">
        <v>0.01</v>
      </c>
      <c r="BZ185">
        <v>0</v>
      </c>
      <c r="CA185">
        <v>0.01</v>
      </c>
      <c r="CB185">
        <v>0.01</v>
      </c>
      <c r="CC185">
        <v>0.01</v>
      </c>
      <c r="CD185">
        <v>0.08</v>
      </c>
      <c r="CE185">
        <v>0.01</v>
      </c>
      <c r="CF185">
        <v>7.0000000000000007E-2</v>
      </c>
      <c r="CG185">
        <v>0.02</v>
      </c>
      <c r="CH185">
        <v>0.01</v>
      </c>
      <c r="CI185">
        <v>0.01</v>
      </c>
      <c r="CJ185">
        <v>0.01</v>
      </c>
      <c r="CK185">
        <v>0.13</v>
      </c>
      <c r="CL185">
        <v>13</v>
      </c>
      <c r="CM185">
        <v>4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0.06</v>
      </c>
      <c r="CV185">
        <v>0</v>
      </c>
      <c r="CW185">
        <v>0.01</v>
      </c>
      <c r="CX185">
        <v>0</v>
      </c>
      <c r="CY185">
        <v>0</v>
      </c>
      <c r="CZ185">
        <v>0</v>
      </c>
      <c r="DA185">
        <v>0.08</v>
      </c>
      <c r="DB185">
        <v>0</v>
      </c>
      <c r="DC185">
        <v>0</v>
      </c>
      <c r="DD185">
        <v>0</v>
      </c>
      <c r="DE185">
        <v>0</v>
      </c>
      <c r="DF185">
        <v>0.02</v>
      </c>
      <c r="DG185">
        <v>0</v>
      </c>
      <c r="DH185">
        <v>0</v>
      </c>
      <c r="DI185">
        <v>0</v>
      </c>
      <c r="DJ185">
        <v>0.02</v>
      </c>
      <c r="DK185">
        <v>0</v>
      </c>
      <c r="DL185">
        <v>0</v>
      </c>
      <c r="DM185">
        <v>0.13</v>
      </c>
      <c r="DN185">
        <v>0.03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0.16</v>
      </c>
      <c r="EA185">
        <v>0</v>
      </c>
      <c r="EB185">
        <v>0</v>
      </c>
      <c r="EC185">
        <v>0.26</v>
      </c>
      <c r="ED185">
        <v>7.0000000000000007E-2</v>
      </c>
      <c r="EE185">
        <v>0</v>
      </c>
      <c r="EF185">
        <v>2.12</v>
      </c>
      <c r="EG185">
        <v>1.9483299999999999</v>
      </c>
      <c r="EH185">
        <v>0.01</v>
      </c>
      <c r="EI185">
        <v>125.2</v>
      </c>
      <c r="EJ185">
        <v>0</v>
      </c>
      <c r="EK185">
        <v>0</v>
      </c>
      <c r="EL185">
        <v>0</v>
      </c>
      <c r="FA185" t="s">
        <v>242</v>
      </c>
      <c r="FH185" t="s">
        <v>241</v>
      </c>
      <c r="GA185" t="s">
        <v>242</v>
      </c>
      <c r="GE185" t="s">
        <v>242</v>
      </c>
      <c r="GF185" t="s">
        <v>242</v>
      </c>
      <c r="GH185" t="s">
        <v>347</v>
      </c>
      <c r="GI185" t="s">
        <v>242</v>
      </c>
      <c r="GJ185" t="s">
        <v>242</v>
      </c>
      <c r="GK185" t="s">
        <v>242</v>
      </c>
      <c r="GL185">
        <v>4</v>
      </c>
      <c r="GM185">
        <v>0</v>
      </c>
      <c r="GN185">
        <v>0</v>
      </c>
    </row>
    <row r="186" spans="1:214">
      <c r="A186">
        <v>4</v>
      </c>
      <c r="B186" t="s">
        <v>437</v>
      </c>
      <c r="D186" t="s">
        <v>241</v>
      </c>
      <c r="E186" t="s">
        <v>231</v>
      </c>
      <c r="F186">
        <v>100.4</v>
      </c>
      <c r="G186">
        <v>420.0736</v>
      </c>
      <c r="H186">
        <v>77.531199999999998</v>
      </c>
      <c r="I186">
        <v>0.27</v>
      </c>
      <c r="J186">
        <v>0.33</v>
      </c>
      <c r="K186">
        <v>23.38</v>
      </c>
      <c r="L186">
        <v>1.83</v>
      </c>
      <c r="M186">
        <v>0.21160000000000001</v>
      </c>
      <c r="N186">
        <v>0.43</v>
      </c>
      <c r="O186">
        <v>0</v>
      </c>
      <c r="P186">
        <v>6</v>
      </c>
      <c r="Q186">
        <v>0</v>
      </c>
      <c r="R186">
        <v>0.04</v>
      </c>
      <c r="S186">
        <v>0</v>
      </c>
      <c r="T186">
        <v>0.47</v>
      </c>
      <c r="U186">
        <v>0.46</v>
      </c>
      <c r="V186">
        <v>3</v>
      </c>
      <c r="W186">
        <v>0.01</v>
      </c>
      <c r="X186">
        <v>0.01</v>
      </c>
      <c r="Y186">
        <v>0.1</v>
      </c>
      <c r="Z186">
        <v>0.13</v>
      </c>
      <c r="AA186">
        <v>0.04</v>
      </c>
      <c r="AB186">
        <v>0.02</v>
      </c>
      <c r="AC186">
        <v>1</v>
      </c>
      <c r="AD186">
        <v>1</v>
      </c>
      <c r="AE186">
        <v>0</v>
      </c>
      <c r="AF186">
        <v>2.66</v>
      </c>
      <c r="AG186">
        <v>3</v>
      </c>
      <c r="AH186">
        <v>78.08</v>
      </c>
      <c r="AI186">
        <v>9.0399999999999991</v>
      </c>
      <c r="AJ186">
        <v>5</v>
      </c>
      <c r="AK186">
        <v>10</v>
      </c>
      <c r="AL186">
        <v>6</v>
      </c>
      <c r="AM186">
        <v>3.08</v>
      </c>
      <c r="AN186">
        <v>0.43120000000000003</v>
      </c>
      <c r="AO186">
        <v>0.1608</v>
      </c>
      <c r="AP186">
        <v>0.1104</v>
      </c>
      <c r="AQ186">
        <v>6.0400000000000002E-2</v>
      </c>
      <c r="AR186">
        <v>11</v>
      </c>
      <c r="AS186">
        <v>3.2</v>
      </c>
      <c r="AT186">
        <v>0</v>
      </c>
      <c r="AU186">
        <v>0.27</v>
      </c>
      <c r="AV186">
        <v>0</v>
      </c>
      <c r="AW186">
        <v>0.27</v>
      </c>
      <c r="AX186">
        <v>1.04</v>
      </c>
      <c r="AY186">
        <v>3.03</v>
      </c>
      <c r="AZ186">
        <v>0</v>
      </c>
      <c r="BA186">
        <v>4.07</v>
      </c>
      <c r="BB186">
        <v>18.749600000000001</v>
      </c>
      <c r="BC186">
        <v>0</v>
      </c>
      <c r="BD186">
        <v>0</v>
      </c>
      <c r="BE186">
        <v>18.749600000000001</v>
      </c>
      <c r="BF186">
        <v>0</v>
      </c>
      <c r="BG186">
        <v>1.1599999999999999E-2</v>
      </c>
      <c r="BH186">
        <v>0</v>
      </c>
      <c r="BI186">
        <v>0.31</v>
      </c>
      <c r="BJ186">
        <v>0.31</v>
      </c>
      <c r="BK186">
        <v>0.33</v>
      </c>
      <c r="BL186">
        <v>0.16</v>
      </c>
      <c r="BM186">
        <v>0.78</v>
      </c>
      <c r="BN186">
        <v>0.5</v>
      </c>
      <c r="BO186">
        <v>0.01</v>
      </c>
      <c r="BP186">
        <v>0.42</v>
      </c>
      <c r="BQ186">
        <v>1.36</v>
      </c>
      <c r="BR186">
        <v>0.01</v>
      </c>
      <c r="BS186">
        <v>0.01</v>
      </c>
      <c r="BT186">
        <v>0.01</v>
      </c>
      <c r="BU186">
        <v>0</v>
      </c>
      <c r="BV186">
        <v>0</v>
      </c>
      <c r="BW186">
        <v>0.01</v>
      </c>
      <c r="BX186">
        <v>0.01</v>
      </c>
      <c r="BY186">
        <v>0.01</v>
      </c>
      <c r="BZ186">
        <v>0</v>
      </c>
      <c r="CA186">
        <v>0.01</v>
      </c>
      <c r="CB186">
        <v>0.01</v>
      </c>
      <c r="CC186">
        <v>0.01</v>
      </c>
      <c r="CD186">
        <v>0.08</v>
      </c>
      <c r="CE186">
        <v>0.01</v>
      </c>
      <c r="CF186">
        <v>7.0000000000000007E-2</v>
      </c>
      <c r="CG186">
        <v>0.02</v>
      </c>
      <c r="CH186">
        <v>0.01</v>
      </c>
      <c r="CI186">
        <v>0.01</v>
      </c>
      <c r="CJ186">
        <v>0.01</v>
      </c>
      <c r="CK186">
        <v>0.13</v>
      </c>
      <c r="CL186">
        <v>13</v>
      </c>
      <c r="CM186">
        <v>4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0.06</v>
      </c>
      <c r="CV186">
        <v>0</v>
      </c>
      <c r="CW186">
        <v>0.01</v>
      </c>
      <c r="CX186">
        <v>0</v>
      </c>
      <c r="CY186">
        <v>0</v>
      </c>
      <c r="CZ186">
        <v>0</v>
      </c>
      <c r="DA186">
        <v>0.08</v>
      </c>
      <c r="DB186">
        <v>0</v>
      </c>
      <c r="DC186">
        <v>0</v>
      </c>
      <c r="DD186">
        <v>0</v>
      </c>
      <c r="DE186">
        <v>0</v>
      </c>
      <c r="DF186">
        <v>0.02</v>
      </c>
      <c r="DG186">
        <v>0</v>
      </c>
      <c r="DH186">
        <v>0</v>
      </c>
      <c r="DI186">
        <v>0</v>
      </c>
      <c r="DJ186">
        <v>0.02</v>
      </c>
      <c r="DK186">
        <v>0</v>
      </c>
      <c r="DL186">
        <v>0</v>
      </c>
      <c r="DM186">
        <v>0.13</v>
      </c>
      <c r="DN186">
        <v>0.03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0.16</v>
      </c>
      <c r="EA186">
        <v>0</v>
      </c>
      <c r="EB186">
        <v>0</v>
      </c>
      <c r="EC186">
        <v>0.26</v>
      </c>
      <c r="ED186">
        <v>7.0000000000000007E-2</v>
      </c>
      <c r="EE186">
        <v>0</v>
      </c>
      <c r="EF186">
        <v>2.12</v>
      </c>
      <c r="EG186">
        <v>1.9483299999999999</v>
      </c>
      <c r="EH186">
        <v>0.01</v>
      </c>
      <c r="EI186">
        <v>125.2</v>
      </c>
      <c r="EJ186">
        <v>0</v>
      </c>
      <c r="EK186">
        <v>0</v>
      </c>
      <c r="EL186">
        <v>0</v>
      </c>
      <c r="EM186" t="s">
        <v>242</v>
      </c>
      <c r="EN186" t="s">
        <v>242</v>
      </c>
      <c r="EO186" t="s">
        <v>242</v>
      </c>
      <c r="EP186" t="s">
        <v>242</v>
      </c>
      <c r="EQ186" t="s">
        <v>242</v>
      </c>
      <c r="ER186" t="s">
        <v>242</v>
      </c>
      <c r="ES186" t="s">
        <v>242</v>
      </c>
      <c r="ET186" t="s">
        <v>242</v>
      </c>
      <c r="EU186" t="s">
        <v>242</v>
      </c>
      <c r="EV186" t="s">
        <v>242</v>
      </c>
      <c r="EW186" t="s">
        <v>242</v>
      </c>
      <c r="EX186" t="s">
        <v>242</v>
      </c>
      <c r="EY186" t="s">
        <v>242</v>
      </c>
      <c r="EZ186" t="s">
        <v>242</v>
      </c>
      <c r="FA186" t="s">
        <v>242</v>
      </c>
      <c r="FB186" t="s">
        <v>242</v>
      </c>
      <c r="FC186" t="s">
        <v>242</v>
      </c>
      <c r="FD186" t="s">
        <v>242</v>
      </c>
      <c r="FE186" t="s">
        <v>242</v>
      </c>
      <c r="FF186" t="s">
        <v>242</v>
      </c>
      <c r="FG186" t="s">
        <v>242</v>
      </c>
      <c r="FH186" t="s">
        <v>241</v>
      </c>
      <c r="FI186" t="s">
        <v>242</v>
      </c>
      <c r="FJ186" t="s">
        <v>242</v>
      </c>
      <c r="FK186" t="s">
        <v>242</v>
      </c>
      <c r="FL186" t="s">
        <v>242</v>
      </c>
      <c r="FM186" t="s">
        <v>242</v>
      </c>
      <c r="FN186" t="s">
        <v>242</v>
      </c>
      <c r="FO186" t="s">
        <v>242</v>
      </c>
      <c r="FP186" t="s">
        <v>242</v>
      </c>
      <c r="FQ186" t="s">
        <v>242</v>
      </c>
      <c r="FR186" t="s">
        <v>242</v>
      </c>
      <c r="FS186" t="s">
        <v>242</v>
      </c>
      <c r="FT186" t="s">
        <v>242</v>
      </c>
      <c r="FU186" t="s">
        <v>242</v>
      </c>
      <c r="FV186" t="s">
        <v>242</v>
      </c>
      <c r="FW186" t="s">
        <v>242</v>
      </c>
      <c r="FX186" t="s">
        <v>242</v>
      </c>
      <c r="FY186" t="s">
        <v>242</v>
      </c>
      <c r="FZ186" t="s">
        <v>242</v>
      </c>
      <c r="GA186" t="s">
        <v>242</v>
      </c>
      <c r="GB186" t="s">
        <v>242</v>
      </c>
      <c r="GC186" t="s">
        <v>242</v>
      </c>
      <c r="GD186" t="s">
        <v>242</v>
      </c>
      <c r="GE186" t="s">
        <v>242</v>
      </c>
      <c r="GF186" t="s">
        <v>242</v>
      </c>
      <c r="GH186" t="s">
        <v>347</v>
      </c>
      <c r="GI186" t="s">
        <v>242</v>
      </c>
      <c r="GJ186" t="s">
        <v>242</v>
      </c>
      <c r="GK186" t="s">
        <v>242</v>
      </c>
      <c r="GL186">
        <v>4</v>
      </c>
      <c r="GM186">
        <v>0</v>
      </c>
      <c r="GN186">
        <v>0</v>
      </c>
      <c r="GR186" t="s">
        <v>242</v>
      </c>
      <c r="GS186" t="s">
        <v>242</v>
      </c>
      <c r="GT186" t="s">
        <v>242</v>
      </c>
      <c r="GU186" t="s">
        <v>242</v>
      </c>
      <c r="GV186" t="s">
        <v>242</v>
      </c>
      <c r="GW186" t="s">
        <v>242</v>
      </c>
      <c r="GX186" t="s">
        <v>242</v>
      </c>
      <c r="GY186" t="s">
        <v>242</v>
      </c>
      <c r="GZ186" t="s">
        <v>242</v>
      </c>
      <c r="HA186" t="s">
        <v>242</v>
      </c>
      <c r="HB186" t="s">
        <v>242</v>
      </c>
      <c r="HC186" t="s">
        <v>242</v>
      </c>
      <c r="HD186" t="s">
        <v>242</v>
      </c>
      <c r="HE186" t="s">
        <v>242</v>
      </c>
      <c r="HF186" t="s">
        <v>242</v>
      </c>
    </row>
    <row r="187" spans="1:214">
      <c r="A187">
        <v>2</v>
      </c>
      <c r="B187" t="s">
        <v>236</v>
      </c>
    </row>
    <row r="188" spans="1:214">
      <c r="A188">
        <v>3</v>
      </c>
      <c r="B188" t="s">
        <v>263</v>
      </c>
      <c r="F188">
        <v>357.65</v>
      </c>
      <c r="G188">
        <v>1496.4076</v>
      </c>
      <c r="H188">
        <v>105.68368</v>
      </c>
      <c r="I188">
        <v>5.9412500000000001</v>
      </c>
      <c r="J188">
        <v>28.616250000000001</v>
      </c>
      <c r="K188">
        <v>17.821999999999999</v>
      </c>
      <c r="L188">
        <v>2.2277</v>
      </c>
      <c r="M188">
        <v>1.0180800000000001</v>
      </c>
      <c r="N188">
        <v>0.30254999999999999</v>
      </c>
      <c r="O188">
        <v>0</v>
      </c>
      <c r="P188">
        <v>282.125</v>
      </c>
      <c r="Q188">
        <v>262.64999999999998</v>
      </c>
      <c r="R188">
        <v>0.20200000000000001</v>
      </c>
      <c r="S188">
        <v>0.9375</v>
      </c>
      <c r="T188">
        <v>2.198</v>
      </c>
      <c r="U188">
        <v>0.62250000000000005</v>
      </c>
      <c r="V188">
        <v>105.6</v>
      </c>
      <c r="W188">
        <v>0.12934999999999999</v>
      </c>
      <c r="X188">
        <v>0.16128000000000001</v>
      </c>
      <c r="Y188">
        <v>1.0393699999999999</v>
      </c>
      <c r="Z188">
        <v>1.8892500000000001</v>
      </c>
      <c r="AA188">
        <v>0.68625000000000003</v>
      </c>
      <c r="AB188">
        <v>0.17924999999999999</v>
      </c>
      <c r="AC188">
        <v>5.19</v>
      </c>
      <c r="AD188">
        <v>33.424999999999997</v>
      </c>
      <c r="AE188">
        <v>0.25</v>
      </c>
      <c r="AF188">
        <v>8.2550000000000008</v>
      </c>
      <c r="AG188">
        <v>34.35</v>
      </c>
      <c r="AH188">
        <v>293.01499999999999</v>
      </c>
      <c r="AI188">
        <v>76.900000000000006</v>
      </c>
      <c r="AJ188">
        <v>34.774999999999999</v>
      </c>
      <c r="AK188">
        <v>159.82499999999999</v>
      </c>
      <c r="AL188">
        <v>46.695</v>
      </c>
      <c r="AM188">
        <v>69.099999999999994</v>
      </c>
      <c r="AN188">
        <v>1.9105000000000001</v>
      </c>
      <c r="AO188">
        <v>0.86950000000000005</v>
      </c>
      <c r="AP188">
        <v>8.09E-2</v>
      </c>
      <c r="AQ188">
        <v>0.24612999999999999</v>
      </c>
      <c r="AR188">
        <v>31.55</v>
      </c>
      <c r="AS188">
        <v>8.1</v>
      </c>
      <c r="AT188">
        <v>0.08</v>
      </c>
      <c r="AU188">
        <v>0</v>
      </c>
      <c r="AV188">
        <v>0</v>
      </c>
      <c r="AW188">
        <v>0.08</v>
      </c>
      <c r="AX188">
        <v>0.92288000000000003</v>
      </c>
      <c r="AY188">
        <v>0.57643</v>
      </c>
      <c r="AZ188">
        <v>0</v>
      </c>
      <c r="BA188">
        <v>1.5035499999999999</v>
      </c>
      <c r="BB188">
        <v>0.66385000000000005</v>
      </c>
      <c r="BC188">
        <v>3.5000000000000003E-2</v>
      </c>
      <c r="BD188">
        <v>2</v>
      </c>
      <c r="BE188">
        <v>2.6938499999999999</v>
      </c>
      <c r="BF188">
        <v>0.39250000000000002</v>
      </c>
      <c r="BG188">
        <v>0.13225000000000001</v>
      </c>
      <c r="BH188">
        <v>0</v>
      </c>
      <c r="BI188">
        <v>13.42685</v>
      </c>
      <c r="BJ188">
        <v>13.42685</v>
      </c>
      <c r="BK188">
        <v>0.35580000000000001</v>
      </c>
      <c r="BL188">
        <v>0.49764999999999998</v>
      </c>
      <c r="BM188">
        <v>0.62860000000000005</v>
      </c>
      <c r="BN188">
        <v>0.6371</v>
      </c>
      <c r="BO188">
        <v>0.12185</v>
      </c>
      <c r="BP188">
        <v>0.69374999999999998</v>
      </c>
      <c r="BQ188">
        <v>1.53895</v>
      </c>
      <c r="BR188">
        <v>0.23698</v>
      </c>
      <c r="BS188">
        <v>0.47313</v>
      </c>
      <c r="BT188">
        <v>0.28925000000000001</v>
      </c>
      <c r="BU188">
        <v>0.10390000000000001</v>
      </c>
      <c r="BV188">
        <v>5.8400000000000001E-2</v>
      </c>
      <c r="BW188">
        <v>0.24778</v>
      </c>
      <c r="BX188">
        <v>0.19488</v>
      </c>
      <c r="BY188">
        <v>0.21445</v>
      </c>
      <c r="BZ188">
        <v>4.9549999999999997E-2</v>
      </c>
      <c r="CA188">
        <v>0.30525000000000002</v>
      </c>
      <c r="CB188">
        <v>0.28899999999999998</v>
      </c>
      <c r="CC188">
        <v>0.13378000000000001</v>
      </c>
      <c r="CD188">
        <v>2.5915300000000001</v>
      </c>
      <c r="CE188">
        <v>0.34350000000000003</v>
      </c>
      <c r="CF188">
        <v>0.39748</v>
      </c>
      <c r="CG188">
        <v>1.1849000000000001</v>
      </c>
      <c r="CH188">
        <v>0.31368000000000001</v>
      </c>
      <c r="CI188">
        <v>0.54164999999999996</v>
      </c>
      <c r="CJ188">
        <v>0.27498</v>
      </c>
      <c r="CK188">
        <v>3.0561799999999999</v>
      </c>
      <c r="CL188">
        <v>37.287500000000001</v>
      </c>
      <c r="CM188">
        <v>12.41</v>
      </c>
      <c r="CN188">
        <v>0.64375000000000004</v>
      </c>
      <c r="CO188">
        <v>0.40625</v>
      </c>
      <c r="CP188">
        <v>0.36299999999999999</v>
      </c>
      <c r="CQ188">
        <v>0.57950000000000002</v>
      </c>
      <c r="CR188">
        <v>0.97123000000000004</v>
      </c>
      <c r="CS188">
        <v>2.3538999999999999</v>
      </c>
      <c r="CT188">
        <v>0.215</v>
      </c>
      <c r="CU188">
        <v>6.5071199999999996</v>
      </c>
      <c r="CV188">
        <v>0.16688</v>
      </c>
      <c r="CW188">
        <v>2.5828700000000002</v>
      </c>
      <c r="CX188">
        <v>0.20324999999999999</v>
      </c>
      <c r="CY188">
        <v>0</v>
      </c>
      <c r="CZ188">
        <v>0</v>
      </c>
      <c r="DA188">
        <v>14.980499999999999</v>
      </c>
      <c r="DB188">
        <v>0.25812000000000002</v>
      </c>
      <c r="DC188">
        <v>0.125</v>
      </c>
      <c r="DD188">
        <v>0.89875000000000005</v>
      </c>
      <c r="DE188">
        <v>0.17499999999999999</v>
      </c>
      <c r="DF188">
        <v>6.6542300000000001</v>
      </c>
      <c r="DG188">
        <v>0.49713000000000002</v>
      </c>
      <c r="DH188">
        <v>0.45800000000000002</v>
      </c>
      <c r="DI188">
        <v>0</v>
      </c>
      <c r="DJ188">
        <v>9.0662299999999991</v>
      </c>
      <c r="DK188">
        <v>0</v>
      </c>
      <c r="DL188">
        <v>0</v>
      </c>
      <c r="DM188">
        <v>1.0900799999999999</v>
      </c>
      <c r="DN188">
        <v>0.42344999999999999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6.3000000000000003E-4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1.5204</v>
      </c>
      <c r="EA188">
        <v>1.05</v>
      </c>
      <c r="EB188">
        <v>0.9425</v>
      </c>
      <c r="EC188">
        <v>23.57488</v>
      </c>
      <c r="ED188">
        <v>1.57013</v>
      </c>
      <c r="EE188">
        <v>60.7</v>
      </c>
      <c r="EF188">
        <v>2.29068</v>
      </c>
      <c r="EG188">
        <v>1.4851700000000001</v>
      </c>
      <c r="EH188">
        <v>1.3349500000000001</v>
      </c>
      <c r="EI188">
        <v>95.411249999999995</v>
      </c>
      <c r="EJ188">
        <v>0</v>
      </c>
      <c r="EK188">
        <v>0</v>
      </c>
      <c r="EL188">
        <v>0</v>
      </c>
      <c r="EM188" t="s">
        <v>241</v>
      </c>
      <c r="ES188" t="s">
        <v>241</v>
      </c>
      <c r="FA188" t="s">
        <v>242</v>
      </c>
      <c r="FF188" t="s">
        <v>241</v>
      </c>
      <c r="FG188" t="s">
        <v>241</v>
      </c>
      <c r="FH188" t="s">
        <v>241</v>
      </c>
      <c r="FI188" t="s">
        <v>241</v>
      </c>
      <c r="GA188" t="s">
        <v>242</v>
      </c>
      <c r="GE188" t="s">
        <v>242</v>
      </c>
      <c r="GF188" t="s">
        <v>242</v>
      </c>
      <c r="GG188" t="s">
        <v>235</v>
      </c>
      <c r="GH188" t="s">
        <v>232</v>
      </c>
      <c r="GI188" t="s">
        <v>242</v>
      </c>
      <c r="GJ188" t="s">
        <v>242</v>
      </c>
      <c r="GK188" t="s">
        <v>242</v>
      </c>
      <c r="GL188">
        <v>0</v>
      </c>
      <c r="GM188">
        <v>0</v>
      </c>
      <c r="GN188">
        <v>0</v>
      </c>
    </row>
    <row r="189" spans="1:214">
      <c r="A189">
        <v>4</v>
      </c>
      <c r="B189" t="s">
        <v>442</v>
      </c>
      <c r="D189" t="s">
        <v>241</v>
      </c>
      <c r="E189" t="s">
        <v>231</v>
      </c>
      <c r="F189">
        <v>357.65</v>
      </c>
      <c r="G189">
        <v>1496.4076</v>
      </c>
      <c r="H189">
        <v>105.68368</v>
      </c>
      <c r="I189">
        <v>5.9412500000000001</v>
      </c>
      <c r="J189">
        <v>28.616250000000001</v>
      </c>
      <c r="K189">
        <v>17.821999999999999</v>
      </c>
      <c r="L189">
        <v>2.2277</v>
      </c>
      <c r="M189">
        <v>1.0180800000000001</v>
      </c>
      <c r="N189">
        <v>0.30254999999999999</v>
      </c>
      <c r="O189">
        <v>0</v>
      </c>
      <c r="P189">
        <v>282.125</v>
      </c>
      <c r="Q189">
        <v>262.64999999999998</v>
      </c>
      <c r="R189">
        <v>0.20200000000000001</v>
      </c>
      <c r="S189">
        <v>0.9375</v>
      </c>
      <c r="T189">
        <v>2.198</v>
      </c>
      <c r="U189">
        <v>0.62250000000000005</v>
      </c>
      <c r="V189">
        <v>105.6</v>
      </c>
      <c r="W189">
        <v>0.12934999999999999</v>
      </c>
      <c r="X189">
        <v>0.16128000000000001</v>
      </c>
      <c r="Y189">
        <v>1.0393699999999999</v>
      </c>
      <c r="Z189">
        <v>1.8892500000000001</v>
      </c>
      <c r="AA189">
        <v>0.68625000000000003</v>
      </c>
      <c r="AB189">
        <v>0.17924999999999999</v>
      </c>
      <c r="AC189">
        <v>5.19</v>
      </c>
      <c r="AD189">
        <v>33.424999999999997</v>
      </c>
      <c r="AE189">
        <v>0.25</v>
      </c>
      <c r="AF189">
        <v>8.2550000000000008</v>
      </c>
      <c r="AG189">
        <v>34.35</v>
      </c>
      <c r="AH189">
        <v>293.01499999999999</v>
      </c>
      <c r="AI189">
        <v>76.900000000000006</v>
      </c>
      <c r="AJ189">
        <v>34.774999999999999</v>
      </c>
      <c r="AK189">
        <v>159.82499999999999</v>
      </c>
      <c r="AL189">
        <v>46.695</v>
      </c>
      <c r="AM189">
        <v>69.099999999999994</v>
      </c>
      <c r="AN189">
        <v>1.9105000000000001</v>
      </c>
      <c r="AO189">
        <v>0.86950000000000005</v>
      </c>
      <c r="AP189">
        <v>8.09E-2</v>
      </c>
      <c r="AQ189">
        <v>0.24612999999999999</v>
      </c>
      <c r="AR189">
        <v>31.55</v>
      </c>
      <c r="AS189">
        <v>8.1</v>
      </c>
      <c r="AT189">
        <v>0.08</v>
      </c>
      <c r="AU189">
        <v>0</v>
      </c>
      <c r="AV189">
        <v>0</v>
      </c>
      <c r="AW189">
        <v>0.08</v>
      </c>
      <c r="AX189">
        <v>0.92288000000000003</v>
      </c>
      <c r="AY189">
        <v>0.57643</v>
      </c>
      <c r="AZ189">
        <v>0</v>
      </c>
      <c r="BA189">
        <v>1.5035499999999999</v>
      </c>
      <c r="BB189">
        <v>0.66385000000000005</v>
      </c>
      <c r="BC189">
        <v>3.5000000000000003E-2</v>
      </c>
      <c r="BD189">
        <v>2</v>
      </c>
      <c r="BE189">
        <v>2.6938499999999999</v>
      </c>
      <c r="BF189">
        <v>0.39250000000000002</v>
      </c>
      <c r="BG189">
        <v>0.13225000000000001</v>
      </c>
      <c r="BH189">
        <v>0</v>
      </c>
      <c r="BI189">
        <v>13.42685</v>
      </c>
      <c r="BJ189">
        <v>13.42685</v>
      </c>
      <c r="BK189">
        <v>0.35580000000000001</v>
      </c>
      <c r="BL189">
        <v>0.49764999999999998</v>
      </c>
      <c r="BM189">
        <v>0.62860000000000005</v>
      </c>
      <c r="BN189">
        <v>0.6371</v>
      </c>
      <c r="BO189">
        <v>0.12185</v>
      </c>
      <c r="BP189">
        <v>0.69374999999999998</v>
      </c>
      <c r="BQ189">
        <v>1.53895</v>
      </c>
      <c r="BR189">
        <v>0.23698</v>
      </c>
      <c r="BS189">
        <v>0.47313</v>
      </c>
      <c r="BT189">
        <v>0.28925000000000001</v>
      </c>
      <c r="BU189">
        <v>0.10390000000000001</v>
      </c>
      <c r="BV189">
        <v>5.8400000000000001E-2</v>
      </c>
      <c r="BW189">
        <v>0.24778</v>
      </c>
      <c r="BX189">
        <v>0.19488</v>
      </c>
      <c r="BY189">
        <v>0.21445</v>
      </c>
      <c r="BZ189">
        <v>4.9549999999999997E-2</v>
      </c>
      <c r="CA189">
        <v>0.30525000000000002</v>
      </c>
      <c r="CB189">
        <v>0.28899999999999998</v>
      </c>
      <c r="CC189">
        <v>0.13378000000000001</v>
      </c>
      <c r="CD189">
        <v>2.5915300000000001</v>
      </c>
      <c r="CE189">
        <v>0.34350000000000003</v>
      </c>
      <c r="CF189">
        <v>0.39748</v>
      </c>
      <c r="CG189">
        <v>1.1849000000000001</v>
      </c>
      <c r="CH189">
        <v>0.31368000000000001</v>
      </c>
      <c r="CI189">
        <v>0.54164999999999996</v>
      </c>
      <c r="CJ189">
        <v>0.27498</v>
      </c>
      <c r="CK189">
        <v>3.0561799999999999</v>
      </c>
      <c r="CL189">
        <v>37.287500000000001</v>
      </c>
      <c r="CM189">
        <v>12.41</v>
      </c>
      <c r="CN189">
        <v>0.64375000000000004</v>
      </c>
      <c r="CO189">
        <v>0.40625</v>
      </c>
      <c r="CP189">
        <v>0.36299999999999999</v>
      </c>
      <c r="CQ189">
        <v>0.57950000000000002</v>
      </c>
      <c r="CR189">
        <v>0.97123000000000004</v>
      </c>
      <c r="CS189">
        <v>2.3538999999999999</v>
      </c>
      <c r="CT189">
        <v>0.215</v>
      </c>
      <c r="CU189">
        <v>6.5071199999999996</v>
      </c>
      <c r="CV189">
        <v>0.16688</v>
      </c>
      <c r="CW189">
        <v>2.5828700000000002</v>
      </c>
      <c r="CX189">
        <v>0.20324999999999999</v>
      </c>
      <c r="CY189">
        <v>0</v>
      </c>
      <c r="CZ189">
        <v>0</v>
      </c>
      <c r="DA189">
        <v>14.980499999999999</v>
      </c>
      <c r="DB189">
        <v>0.25812000000000002</v>
      </c>
      <c r="DC189">
        <v>0.125</v>
      </c>
      <c r="DD189">
        <v>0.89875000000000005</v>
      </c>
      <c r="DE189">
        <v>0.17499999999999999</v>
      </c>
      <c r="DF189">
        <v>6.6542300000000001</v>
      </c>
      <c r="DG189">
        <v>0.49713000000000002</v>
      </c>
      <c r="DH189">
        <v>0.45800000000000002</v>
      </c>
      <c r="DI189">
        <v>0</v>
      </c>
      <c r="DJ189">
        <v>9.0662299999999991</v>
      </c>
      <c r="DK189">
        <v>0</v>
      </c>
      <c r="DL189">
        <v>0</v>
      </c>
      <c r="DM189">
        <v>1.0900799999999999</v>
      </c>
      <c r="DN189">
        <v>0.42344999999999999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6.3000000000000003E-4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1.5204</v>
      </c>
      <c r="EA189">
        <v>1.05</v>
      </c>
      <c r="EB189">
        <v>0.9425</v>
      </c>
      <c r="EC189">
        <v>23.57488</v>
      </c>
      <c r="ED189">
        <v>1.57013</v>
      </c>
      <c r="EE189">
        <v>60.7</v>
      </c>
      <c r="EF189">
        <v>2.29068</v>
      </c>
      <c r="EG189">
        <v>1.4851700000000001</v>
      </c>
      <c r="EH189">
        <v>1.3349500000000001</v>
      </c>
      <c r="EI189">
        <v>95.411249999999995</v>
      </c>
      <c r="EJ189">
        <v>0</v>
      </c>
      <c r="EK189">
        <v>0</v>
      </c>
      <c r="EL189">
        <v>0</v>
      </c>
      <c r="EM189" t="s">
        <v>241</v>
      </c>
      <c r="EN189" t="s">
        <v>242</v>
      </c>
      <c r="EO189" t="s">
        <v>242</v>
      </c>
      <c r="EP189" t="s">
        <v>242</v>
      </c>
      <c r="EQ189" t="s">
        <v>242</v>
      </c>
      <c r="ER189" t="s">
        <v>242</v>
      </c>
      <c r="ES189" t="s">
        <v>241</v>
      </c>
      <c r="ET189" t="s">
        <v>242</v>
      </c>
      <c r="EU189" t="s">
        <v>242</v>
      </c>
      <c r="EV189" t="s">
        <v>242</v>
      </c>
      <c r="EW189" t="s">
        <v>242</v>
      </c>
      <c r="EX189" t="s">
        <v>242</v>
      </c>
      <c r="EY189" t="s">
        <v>242</v>
      </c>
      <c r="EZ189" t="s">
        <v>242</v>
      </c>
      <c r="FA189" t="s">
        <v>242</v>
      </c>
      <c r="FB189" t="s">
        <v>242</v>
      </c>
      <c r="FC189" t="s">
        <v>242</v>
      </c>
      <c r="FD189" t="s">
        <v>242</v>
      </c>
      <c r="FE189" t="s">
        <v>242</v>
      </c>
      <c r="FF189" t="s">
        <v>241</v>
      </c>
      <c r="FG189" t="s">
        <v>241</v>
      </c>
      <c r="FH189" t="s">
        <v>241</v>
      </c>
      <c r="FI189" t="s">
        <v>241</v>
      </c>
      <c r="FJ189" t="s">
        <v>242</v>
      </c>
      <c r="FK189" t="s">
        <v>242</v>
      </c>
      <c r="FL189" t="s">
        <v>242</v>
      </c>
      <c r="FM189" t="s">
        <v>242</v>
      </c>
      <c r="FN189" t="s">
        <v>242</v>
      </c>
      <c r="FO189" t="s">
        <v>242</v>
      </c>
      <c r="FP189" t="s">
        <v>242</v>
      </c>
      <c r="FQ189" t="s">
        <v>242</v>
      </c>
      <c r="FR189" t="s">
        <v>242</v>
      </c>
      <c r="FS189" t="s">
        <v>242</v>
      </c>
      <c r="FT189" t="s">
        <v>242</v>
      </c>
      <c r="FU189" t="s">
        <v>242</v>
      </c>
      <c r="FV189" t="s">
        <v>242</v>
      </c>
      <c r="FW189" t="s">
        <v>242</v>
      </c>
      <c r="FX189" t="s">
        <v>242</v>
      </c>
      <c r="FY189" t="s">
        <v>242</v>
      </c>
      <c r="FZ189" t="s">
        <v>242</v>
      </c>
      <c r="GA189" t="s">
        <v>242</v>
      </c>
      <c r="GB189" t="s">
        <v>242</v>
      </c>
      <c r="GC189" t="s">
        <v>242</v>
      </c>
      <c r="GD189" t="s">
        <v>242</v>
      </c>
      <c r="GE189" t="s">
        <v>242</v>
      </c>
      <c r="GF189" t="s">
        <v>242</v>
      </c>
      <c r="GG189" t="s">
        <v>235</v>
      </c>
      <c r="GH189" t="s">
        <v>232</v>
      </c>
      <c r="GI189" t="s">
        <v>242</v>
      </c>
      <c r="GJ189" t="s">
        <v>242</v>
      </c>
      <c r="GK189" t="s">
        <v>242</v>
      </c>
      <c r="GL189">
        <v>0</v>
      </c>
      <c r="GM189">
        <v>0</v>
      </c>
      <c r="GN189">
        <v>0</v>
      </c>
      <c r="GR189" t="s">
        <v>242</v>
      </c>
      <c r="GS189" t="s">
        <v>242</v>
      </c>
      <c r="GT189" t="s">
        <v>242</v>
      </c>
      <c r="GU189" t="s">
        <v>242</v>
      </c>
      <c r="GV189" t="s">
        <v>242</v>
      </c>
      <c r="GW189" t="s">
        <v>242</v>
      </c>
      <c r="GX189" t="s">
        <v>242</v>
      </c>
      <c r="GY189" t="s">
        <v>242</v>
      </c>
      <c r="GZ189" t="s">
        <v>242</v>
      </c>
      <c r="HA189" t="s">
        <v>242</v>
      </c>
      <c r="HB189" t="s">
        <v>242</v>
      </c>
      <c r="HC189" t="s">
        <v>242</v>
      </c>
      <c r="HD189" t="s">
        <v>242</v>
      </c>
      <c r="HE189" t="s">
        <v>242</v>
      </c>
      <c r="HF189" t="s">
        <v>242</v>
      </c>
    </row>
    <row r="190" spans="1:214">
      <c r="A190">
        <v>3</v>
      </c>
      <c r="B190" t="s">
        <v>236</v>
      </c>
      <c r="F190">
        <v>836.79499999999996</v>
      </c>
      <c r="G190">
        <v>3501.1502799999998</v>
      </c>
      <c r="H190">
        <v>288.08600000000001</v>
      </c>
      <c r="I190">
        <v>35.263399999999997</v>
      </c>
      <c r="J190">
        <v>44.276200000000003</v>
      </c>
      <c r="K190">
        <v>70.488550000000004</v>
      </c>
      <c r="L190">
        <v>9.7750000000000004</v>
      </c>
      <c r="M190">
        <v>9.6679999999999993</v>
      </c>
      <c r="N190">
        <v>1.2849999999999999</v>
      </c>
      <c r="O190">
        <v>0</v>
      </c>
      <c r="P190">
        <v>170.3</v>
      </c>
      <c r="Q190">
        <v>76.599999999999994</v>
      </c>
      <c r="R190">
        <v>0.58699999999999997</v>
      </c>
      <c r="S190">
        <v>0.76800000000000002</v>
      </c>
      <c r="T190">
        <v>2.802</v>
      </c>
      <c r="U190">
        <v>2.286</v>
      </c>
      <c r="V190">
        <v>94.5</v>
      </c>
      <c r="W190">
        <v>1.4330000000000001</v>
      </c>
      <c r="X190">
        <v>0.55200000000000005</v>
      </c>
      <c r="Y190">
        <v>6.6219999999999999</v>
      </c>
      <c r="Z190">
        <v>12.942</v>
      </c>
      <c r="AA190">
        <v>2.1970000000000001</v>
      </c>
      <c r="AB190">
        <v>1.0389999999999999</v>
      </c>
      <c r="AC190">
        <v>17.399999999999999</v>
      </c>
      <c r="AD190">
        <v>101.3</v>
      </c>
      <c r="AE190">
        <v>2.17</v>
      </c>
      <c r="AF190">
        <v>61.195999999999998</v>
      </c>
      <c r="AG190">
        <v>2371.4</v>
      </c>
      <c r="AH190">
        <v>1117.4000000000001</v>
      </c>
      <c r="AI190">
        <v>88</v>
      </c>
      <c r="AJ190">
        <v>129</v>
      </c>
      <c r="AK190">
        <v>596.6</v>
      </c>
      <c r="AL190">
        <v>464.3</v>
      </c>
      <c r="AM190">
        <v>3478.6</v>
      </c>
      <c r="AN190">
        <v>5.1749999999999998</v>
      </c>
      <c r="AO190">
        <v>5.8719999999999999</v>
      </c>
      <c r="AP190">
        <v>0.67700000000000005</v>
      </c>
      <c r="AQ190">
        <v>2.419</v>
      </c>
      <c r="AR190">
        <v>291.60000000000002</v>
      </c>
      <c r="AS190">
        <v>15.04</v>
      </c>
      <c r="AT190">
        <v>1.6E-2</v>
      </c>
      <c r="AU190">
        <v>0</v>
      </c>
      <c r="AV190">
        <v>0</v>
      </c>
      <c r="AW190">
        <v>1.6E-2</v>
      </c>
      <c r="AX190">
        <v>2.427</v>
      </c>
      <c r="AY190">
        <v>2.0910000000000002</v>
      </c>
      <c r="AZ190">
        <v>0</v>
      </c>
      <c r="BA190">
        <v>4.5179999999999998</v>
      </c>
      <c r="BB190">
        <v>1.1870000000000001</v>
      </c>
      <c r="BC190">
        <v>3.32</v>
      </c>
      <c r="BD190">
        <v>0</v>
      </c>
      <c r="BE190">
        <v>4.5170000000000003</v>
      </c>
      <c r="BF190">
        <v>0.06</v>
      </c>
      <c r="BG190">
        <v>0.04</v>
      </c>
      <c r="BH190">
        <v>0</v>
      </c>
      <c r="BI190">
        <v>62.298000000000002</v>
      </c>
      <c r="BJ190">
        <v>62.298000000000002</v>
      </c>
      <c r="BK190">
        <v>2.9169999999999998</v>
      </c>
      <c r="BL190">
        <v>3.7050000000000001</v>
      </c>
      <c r="BM190">
        <v>0.44800000000000001</v>
      </c>
      <c r="BN190">
        <v>1.659</v>
      </c>
      <c r="BO190">
        <v>0.39100000000000001</v>
      </c>
      <c r="BP190">
        <v>4.1070000000000002</v>
      </c>
      <c r="BQ190">
        <v>5.0519999999999996</v>
      </c>
      <c r="BR190">
        <v>1.5920000000000001</v>
      </c>
      <c r="BS190">
        <v>2.4390000000000001</v>
      </c>
      <c r="BT190">
        <v>2.3889999999999998</v>
      </c>
      <c r="BU190">
        <v>0.78700000000000003</v>
      </c>
      <c r="BV190">
        <v>0.48099999999999998</v>
      </c>
      <c r="BW190">
        <v>1.4630000000000001</v>
      </c>
      <c r="BX190">
        <v>1.127</v>
      </c>
      <c r="BY190">
        <v>1.4350000000000001</v>
      </c>
      <c r="BZ190">
        <v>0.376</v>
      </c>
      <c r="CA190">
        <v>1.827</v>
      </c>
      <c r="CB190">
        <v>1.9159999999999999</v>
      </c>
      <c r="CC190">
        <v>1.0349999999999999</v>
      </c>
      <c r="CD190">
        <v>16.847000000000001</v>
      </c>
      <c r="CE190">
        <v>1.8009999999999999</v>
      </c>
      <c r="CF190">
        <v>3.0019999999999998</v>
      </c>
      <c r="CG190">
        <v>6.3954000000000004</v>
      </c>
      <c r="CH190">
        <v>1.6180000000000001</v>
      </c>
      <c r="CI190">
        <v>1.9890000000000001</v>
      </c>
      <c r="CJ190">
        <v>1.6080000000000001</v>
      </c>
      <c r="CK190">
        <v>16.399999999999999</v>
      </c>
      <c r="CL190">
        <v>303.10000000000002</v>
      </c>
      <c r="CM190">
        <v>101.2</v>
      </c>
      <c r="CN190">
        <v>0</v>
      </c>
      <c r="CO190">
        <v>0</v>
      </c>
      <c r="CP190">
        <v>0</v>
      </c>
      <c r="CQ190">
        <v>0</v>
      </c>
      <c r="CR190">
        <v>0.08</v>
      </c>
      <c r="CS190">
        <v>0.55300000000000005</v>
      </c>
      <c r="CT190">
        <v>1.6E-2</v>
      </c>
      <c r="CU190">
        <v>9.6229999999999993</v>
      </c>
      <c r="CV190">
        <v>3.2000000000000001E-2</v>
      </c>
      <c r="CW190">
        <v>5.2149999999999999</v>
      </c>
      <c r="CX190">
        <v>3.1E-2</v>
      </c>
      <c r="CY190">
        <v>0</v>
      </c>
      <c r="CZ190">
        <v>0</v>
      </c>
      <c r="DA190">
        <v>15.552</v>
      </c>
      <c r="DB190">
        <v>0</v>
      </c>
      <c r="DC190">
        <v>0</v>
      </c>
      <c r="DD190">
        <v>1.286</v>
      </c>
      <c r="DE190">
        <v>1.6E-2</v>
      </c>
      <c r="DF190">
        <v>18.245999999999999</v>
      </c>
      <c r="DG190">
        <v>0.33600000000000002</v>
      </c>
      <c r="DH190">
        <v>0</v>
      </c>
      <c r="DI190">
        <v>0</v>
      </c>
      <c r="DJ190">
        <v>19.884</v>
      </c>
      <c r="DK190">
        <v>0</v>
      </c>
      <c r="DL190">
        <v>0</v>
      </c>
      <c r="DM190">
        <v>4.9729999999999999</v>
      </c>
      <c r="DN190">
        <v>0.498</v>
      </c>
      <c r="DO190">
        <v>0</v>
      </c>
      <c r="DP190">
        <v>0</v>
      </c>
      <c r="DQ190">
        <v>4.8000000000000001E-2</v>
      </c>
      <c r="DR190">
        <v>3.2000000000000001E-2</v>
      </c>
      <c r="DS190">
        <v>9.4E-2</v>
      </c>
      <c r="DT190">
        <v>1.6E-2</v>
      </c>
      <c r="DU190">
        <v>0</v>
      </c>
      <c r="DV190">
        <v>0</v>
      </c>
      <c r="DW190">
        <v>0</v>
      </c>
      <c r="DX190">
        <v>0</v>
      </c>
      <c r="DY190">
        <v>3.5999999999999997E-2</v>
      </c>
      <c r="DZ190">
        <v>5.673</v>
      </c>
      <c r="EA190">
        <v>0</v>
      </c>
      <c r="EB190">
        <v>0</v>
      </c>
      <c r="EC190">
        <v>41.113999999999997</v>
      </c>
      <c r="ED190">
        <v>2.9940000000000002</v>
      </c>
      <c r="EE190">
        <v>232.1</v>
      </c>
      <c r="EF190">
        <v>8.44</v>
      </c>
      <c r="EG190">
        <v>5.8740500000000004</v>
      </c>
      <c r="EH190">
        <v>4.9390000000000001</v>
      </c>
      <c r="EI190">
        <v>394.5</v>
      </c>
      <c r="EJ190">
        <v>0</v>
      </c>
      <c r="EK190">
        <v>0</v>
      </c>
      <c r="EL190">
        <v>0</v>
      </c>
      <c r="EM190" t="s">
        <v>241</v>
      </c>
      <c r="EO190" t="s">
        <v>241</v>
      </c>
      <c r="EV190" t="s">
        <v>241</v>
      </c>
      <c r="FA190" t="s">
        <v>242</v>
      </c>
      <c r="FG190" t="s">
        <v>241</v>
      </c>
      <c r="FH190" t="s">
        <v>241</v>
      </c>
      <c r="FN190" t="s">
        <v>241</v>
      </c>
      <c r="GA190" t="s">
        <v>242</v>
      </c>
      <c r="GE190" t="s">
        <v>242</v>
      </c>
      <c r="GF190" t="s">
        <v>242</v>
      </c>
      <c r="GG190" t="s">
        <v>453</v>
      </c>
      <c r="GH190" t="s">
        <v>353</v>
      </c>
      <c r="GI190" t="s">
        <v>242</v>
      </c>
      <c r="GJ190" t="s">
        <v>242</v>
      </c>
      <c r="GK190" t="s">
        <v>242</v>
      </c>
      <c r="GL190">
        <v>0</v>
      </c>
      <c r="GM190">
        <v>0</v>
      </c>
      <c r="GN190">
        <v>0</v>
      </c>
    </row>
    <row r="191" spans="1:214">
      <c r="A191">
        <v>4</v>
      </c>
      <c r="B191" t="s">
        <v>454</v>
      </c>
      <c r="D191" t="s">
        <v>241</v>
      </c>
      <c r="E191" t="s">
        <v>231</v>
      </c>
      <c r="F191">
        <v>726.79499999999996</v>
      </c>
      <c r="G191">
        <v>3040.9102800000001</v>
      </c>
      <c r="H191">
        <v>267.71600000000001</v>
      </c>
      <c r="I191">
        <v>32.413400000000003</v>
      </c>
      <c r="J191">
        <v>43.841200000000001</v>
      </c>
      <c r="K191">
        <v>47.493549999999999</v>
      </c>
      <c r="L191">
        <v>7.32</v>
      </c>
      <c r="M191">
        <v>8.8480000000000008</v>
      </c>
      <c r="N191">
        <v>1.25</v>
      </c>
      <c r="O191">
        <v>0</v>
      </c>
      <c r="P191">
        <v>170.3</v>
      </c>
      <c r="Q191">
        <v>76.599999999999994</v>
      </c>
      <c r="R191">
        <v>0.58699999999999997</v>
      </c>
      <c r="S191">
        <v>0.76800000000000002</v>
      </c>
      <c r="T191">
        <v>2.4369999999999998</v>
      </c>
      <c r="U191">
        <v>2.0259999999999998</v>
      </c>
      <c r="V191">
        <v>80</v>
      </c>
      <c r="W191">
        <v>1.363</v>
      </c>
      <c r="X191">
        <v>0.51700000000000002</v>
      </c>
      <c r="Y191">
        <v>6.2770000000000001</v>
      </c>
      <c r="Z191">
        <v>12.117000000000001</v>
      </c>
      <c r="AA191">
        <v>2.0219999999999998</v>
      </c>
      <c r="AB191">
        <v>0.97899999999999998</v>
      </c>
      <c r="AC191">
        <v>15.9</v>
      </c>
      <c r="AD191">
        <v>89.8</v>
      </c>
      <c r="AE191">
        <v>2.17</v>
      </c>
      <c r="AF191">
        <v>61.195999999999998</v>
      </c>
      <c r="AG191">
        <v>2159.9</v>
      </c>
      <c r="AH191">
        <v>1040.9000000000001</v>
      </c>
      <c r="AI191">
        <v>77.5</v>
      </c>
      <c r="AJ191">
        <v>109</v>
      </c>
      <c r="AK191">
        <v>539.6</v>
      </c>
      <c r="AL191">
        <v>426.3</v>
      </c>
      <c r="AM191">
        <v>3140.6</v>
      </c>
      <c r="AN191">
        <v>4.4400000000000004</v>
      </c>
      <c r="AO191">
        <v>5.282</v>
      </c>
      <c r="AP191">
        <v>0.57699999999999996</v>
      </c>
      <c r="AQ191">
        <v>1.7789999999999999</v>
      </c>
      <c r="AR191">
        <v>249.1</v>
      </c>
      <c r="AS191">
        <v>13.39</v>
      </c>
      <c r="AT191">
        <v>1.6E-2</v>
      </c>
      <c r="AU191">
        <v>0</v>
      </c>
      <c r="AV191">
        <v>0</v>
      </c>
      <c r="AW191">
        <v>1.6E-2</v>
      </c>
      <c r="AX191">
        <v>2.1819999999999999</v>
      </c>
      <c r="AY191">
        <v>1.9259999999999999</v>
      </c>
      <c r="AZ191">
        <v>0</v>
      </c>
      <c r="BA191">
        <v>4.1079999999999997</v>
      </c>
      <c r="BB191">
        <v>0.90200000000000002</v>
      </c>
      <c r="BC191">
        <v>2.37</v>
      </c>
      <c r="BD191">
        <v>0</v>
      </c>
      <c r="BE191">
        <v>3.282</v>
      </c>
      <c r="BF191">
        <v>0.02</v>
      </c>
      <c r="BG191">
        <v>0</v>
      </c>
      <c r="BH191">
        <v>0</v>
      </c>
      <c r="BI191">
        <v>41.137999999999998</v>
      </c>
      <c r="BJ191">
        <v>41.137999999999998</v>
      </c>
      <c r="BK191">
        <v>2.1019999999999999</v>
      </c>
      <c r="BL191">
        <v>2.66</v>
      </c>
      <c r="BM191">
        <v>0.38800000000000001</v>
      </c>
      <c r="BN191">
        <v>1.284</v>
      </c>
      <c r="BO191">
        <v>0.32600000000000001</v>
      </c>
      <c r="BP191">
        <v>2.992</v>
      </c>
      <c r="BQ191">
        <v>3.802</v>
      </c>
      <c r="BR191">
        <v>1.482</v>
      </c>
      <c r="BS191">
        <v>2.2440000000000002</v>
      </c>
      <c r="BT191">
        <v>2.2989999999999999</v>
      </c>
      <c r="BU191">
        <v>0.747</v>
      </c>
      <c r="BV191">
        <v>0.42599999999999999</v>
      </c>
      <c r="BW191">
        <v>1.3280000000000001</v>
      </c>
      <c r="BX191">
        <v>1.0569999999999999</v>
      </c>
      <c r="BY191">
        <v>1.34</v>
      </c>
      <c r="BZ191">
        <v>0.34599999999999997</v>
      </c>
      <c r="CA191">
        <v>1.6919999999999999</v>
      </c>
      <c r="CB191">
        <v>1.796</v>
      </c>
      <c r="CC191">
        <v>0.97499999999999998</v>
      </c>
      <c r="CD191">
        <v>15.717000000000001</v>
      </c>
      <c r="CE191">
        <v>1.6859999999999999</v>
      </c>
      <c r="CF191">
        <v>2.8220000000000001</v>
      </c>
      <c r="CG191">
        <v>5.5804</v>
      </c>
      <c r="CH191">
        <v>1.4930000000000001</v>
      </c>
      <c r="CI191">
        <v>1.6839999999999999</v>
      </c>
      <c r="CJ191">
        <v>1.468</v>
      </c>
      <c r="CK191">
        <v>14.72</v>
      </c>
      <c r="CL191">
        <v>282.10000000000002</v>
      </c>
      <c r="CM191">
        <v>94.2</v>
      </c>
      <c r="CN191">
        <v>0</v>
      </c>
      <c r="CO191">
        <v>0</v>
      </c>
      <c r="CP191">
        <v>0</v>
      </c>
      <c r="CQ191">
        <v>0</v>
      </c>
      <c r="CR191">
        <v>0.08</v>
      </c>
      <c r="CS191">
        <v>0.55300000000000005</v>
      </c>
      <c r="CT191">
        <v>1.6E-2</v>
      </c>
      <c r="CU191">
        <v>9.5730000000000004</v>
      </c>
      <c r="CV191">
        <v>3.2000000000000001E-2</v>
      </c>
      <c r="CW191">
        <v>5.2149999999999999</v>
      </c>
      <c r="CX191">
        <v>3.1E-2</v>
      </c>
      <c r="CY191">
        <v>0</v>
      </c>
      <c r="CZ191">
        <v>0</v>
      </c>
      <c r="DA191">
        <v>15.497</v>
      </c>
      <c r="DB191">
        <v>0</v>
      </c>
      <c r="DC191">
        <v>0</v>
      </c>
      <c r="DD191">
        <v>1.286</v>
      </c>
      <c r="DE191">
        <v>1.6E-2</v>
      </c>
      <c r="DF191">
        <v>18.201000000000001</v>
      </c>
      <c r="DG191">
        <v>0.33600000000000002</v>
      </c>
      <c r="DH191">
        <v>0</v>
      </c>
      <c r="DI191">
        <v>0</v>
      </c>
      <c r="DJ191">
        <v>19.838999999999999</v>
      </c>
      <c r="DK191">
        <v>0</v>
      </c>
      <c r="DL191">
        <v>0</v>
      </c>
      <c r="DM191">
        <v>4.8029999999999999</v>
      </c>
      <c r="DN191">
        <v>0.47799999999999998</v>
      </c>
      <c r="DO191">
        <v>0</v>
      </c>
      <c r="DP191">
        <v>0</v>
      </c>
      <c r="DQ191">
        <v>4.8000000000000001E-2</v>
      </c>
      <c r="DR191">
        <v>3.2000000000000001E-2</v>
      </c>
      <c r="DS191">
        <v>9.4E-2</v>
      </c>
      <c r="DT191">
        <v>1.6E-2</v>
      </c>
      <c r="DU191">
        <v>0</v>
      </c>
      <c r="DV191">
        <v>0</v>
      </c>
      <c r="DW191">
        <v>0</v>
      </c>
      <c r="DX191">
        <v>0</v>
      </c>
      <c r="DY191">
        <v>3.5999999999999997E-2</v>
      </c>
      <c r="DZ191">
        <v>5.4829999999999997</v>
      </c>
      <c r="EA191">
        <v>0</v>
      </c>
      <c r="EB191">
        <v>0</v>
      </c>
      <c r="EC191">
        <v>40.819000000000003</v>
      </c>
      <c r="ED191">
        <v>2.8839999999999999</v>
      </c>
      <c r="EE191">
        <v>232.1</v>
      </c>
      <c r="EF191">
        <v>6.7450000000000001</v>
      </c>
      <c r="EG191">
        <v>3.9578000000000002</v>
      </c>
      <c r="EH191">
        <v>4.399</v>
      </c>
      <c r="EI191">
        <v>372</v>
      </c>
      <c r="EJ191">
        <v>0</v>
      </c>
      <c r="EK191">
        <v>0</v>
      </c>
      <c r="EL191">
        <v>0</v>
      </c>
      <c r="EM191" t="s">
        <v>241</v>
      </c>
      <c r="EN191" t="s">
        <v>242</v>
      </c>
      <c r="EO191" t="s">
        <v>241</v>
      </c>
      <c r="EP191" t="s">
        <v>242</v>
      </c>
      <c r="EQ191" t="s">
        <v>242</v>
      </c>
      <c r="ER191" t="s">
        <v>242</v>
      </c>
      <c r="ES191" t="s">
        <v>242</v>
      </c>
      <c r="ET191" t="s">
        <v>242</v>
      </c>
      <c r="EU191" t="s">
        <v>242</v>
      </c>
      <c r="EV191" t="s">
        <v>241</v>
      </c>
      <c r="EW191" t="s">
        <v>242</v>
      </c>
      <c r="EX191" t="s">
        <v>242</v>
      </c>
      <c r="EY191" t="s">
        <v>242</v>
      </c>
      <c r="EZ191" t="s">
        <v>242</v>
      </c>
      <c r="FA191" t="s">
        <v>242</v>
      </c>
      <c r="FB191" t="s">
        <v>242</v>
      </c>
      <c r="FC191" t="s">
        <v>242</v>
      </c>
      <c r="FD191" t="s">
        <v>242</v>
      </c>
      <c r="FE191" t="s">
        <v>242</v>
      </c>
      <c r="FF191" t="s">
        <v>242</v>
      </c>
      <c r="FG191" t="s">
        <v>241</v>
      </c>
      <c r="FH191" t="s">
        <v>241</v>
      </c>
      <c r="FI191" t="s">
        <v>242</v>
      </c>
      <c r="FJ191" t="s">
        <v>242</v>
      </c>
      <c r="FK191" t="s">
        <v>242</v>
      </c>
      <c r="FL191" t="s">
        <v>242</v>
      </c>
      <c r="FM191" t="s">
        <v>242</v>
      </c>
      <c r="FN191" t="s">
        <v>241</v>
      </c>
      <c r="FO191" t="s">
        <v>242</v>
      </c>
      <c r="FP191" t="s">
        <v>242</v>
      </c>
      <c r="FQ191" t="s">
        <v>242</v>
      </c>
      <c r="FR191" t="s">
        <v>242</v>
      </c>
      <c r="FS191" t="s">
        <v>242</v>
      </c>
      <c r="FT191" t="s">
        <v>242</v>
      </c>
      <c r="FU191" t="s">
        <v>242</v>
      </c>
      <c r="FV191" t="s">
        <v>242</v>
      </c>
      <c r="FW191" t="s">
        <v>242</v>
      </c>
      <c r="FX191" t="s">
        <v>242</v>
      </c>
      <c r="FY191" t="s">
        <v>242</v>
      </c>
      <c r="FZ191" t="s">
        <v>242</v>
      </c>
      <c r="GA191" t="s">
        <v>242</v>
      </c>
      <c r="GB191" t="s">
        <v>242</v>
      </c>
      <c r="GC191" t="s">
        <v>242</v>
      </c>
      <c r="GD191" t="s">
        <v>242</v>
      </c>
      <c r="GE191" t="s">
        <v>242</v>
      </c>
      <c r="GF191" t="s">
        <v>242</v>
      </c>
      <c r="GG191" t="s">
        <v>453</v>
      </c>
      <c r="GH191" t="s">
        <v>353</v>
      </c>
      <c r="GI191" t="s">
        <v>242</v>
      </c>
      <c r="GJ191" t="s">
        <v>242</v>
      </c>
      <c r="GK191" t="s">
        <v>242</v>
      </c>
      <c r="GL191">
        <v>0</v>
      </c>
      <c r="GM191">
        <v>0</v>
      </c>
      <c r="GN191">
        <v>0</v>
      </c>
      <c r="GR191" t="s">
        <v>242</v>
      </c>
      <c r="GS191" t="s">
        <v>242</v>
      </c>
      <c r="GT191" t="s">
        <v>242</v>
      </c>
      <c r="GU191" t="s">
        <v>242</v>
      </c>
      <c r="GV191" t="s">
        <v>242</v>
      </c>
      <c r="GW191" t="s">
        <v>242</v>
      </c>
      <c r="GX191" t="s">
        <v>242</v>
      </c>
      <c r="GY191" t="s">
        <v>242</v>
      </c>
      <c r="GZ191" t="s">
        <v>242</v>
      </c>
      <c r="HA191" t="s">
        <v>242</v>
      </c>
      <c r="HB191" t="s">
        <v>242</v>
      </c>
      <c r="HC191" t="s">
        <v>242</v>
      </c>
      <c r="HD191" t="s">
        <v>242</v>
      </c>
      <c r="HE191" t="s">
        <v>242</v>
      </c>
      <c r="HF191" t="s">
        <v>242</v>
      </c>
    </row>
    <row r="192" spans="1:214">
      <c r="A192">
        <v>4</v>
      </c>
      <c r="B192" t="s">
        <v>337</v>
      </c>
      <c r="D192" t="s">
        <v>241</v>
      </c>
      <c r="E192" t="s">
        <v>231</v>
      </c>
      <c r="F192">
        <v>110</v>
      </c>
      <c r="G192">
        <v>460.24</v>
      </c>
      <c r="H192">
        <v>20.37</v>
      </c>
      <c r="I192">
        <v>2.85</v>
      </c>
      <c r="J192">
        <v>0.435</v>
      </c>
      <c r="K192">
        <v>22.995000000000001</v>
      </c>
      <c r="L192">
        <v>2.4550000000000001</v>
      </c>
      <c r="M192">
        <v>0.82</v>
      </c>
      <c r="N192">
        <v>3.5000000000000003E-2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0.36499999999999999</v>
      </c>
      <c r="U192">
        <v>0.26</v>
      </c>
      <c r="V192">
        <v>14.5</v>
      </c>
      <c r="W192">
        <v>7.0000000000000007E-2</v>
      </c>
      <c r="X192">
        <v>3.5000000000000003E-2</v>
      </c>
      <c r="Y192">
        <v>0.34499999999999997</v>
      </c>
      <c r="Z192">
        <v>0.82499999999999996</v>
      </c>
      <c r="AA192">
        <v>0.17499999999999999</v>
      </c>
      <c r="AB192">
        <v>0.06</v>
      </c>
      <c r="AC192">
        <v>1.5</v>
      </c>
      <c r="AD192">
        <v>11.5</v>
      </c>
      <c r="AE192">
        <v>0</v>
      </c>
      <c r="AF192">
        <v>0</v>
      </c>
      <c r="AG192">
        <v>211.5</v>
      </c>
      <c r="AH192">
        <v>76.5</v>
      </c>
      <c r="AI192">
        <v>10.5</v>
      </c>
      <c r="AJ192">
        <v>20</v>
      </c>
      <c r="AK192">
        <v>57</v>
      </c>
      <c r="AL192">
        <v>38</v>
      </c>
      <c r="AM192">
        <v>338</v>
      </c>
      <c r="AN192">
        <v>0.73499999999999999</v>
      </c>
      <c r="AO192">
        <v>0.59</v>
      </c>
      <c r="AP192">
        <v>0.1</v>
      </c>
      <c r="AQ192">
        <v>0.64</v>
      </c>
      <c r="AR192">
        <v>42.5</v>
      </c>
      <c r="AS192">
        <v>1.65</v>
      </c>
      <c r="AT192">
        <v>0</v>
      </c>
      <c r="AU192">
        <v>0</v>
      </c>
      <c r="AV192">
        <v>0</v>
      </c>
      <c r="AW192">
        <v>0</v>
      </c>
      <c r="AX192">
        <v>0.245</v>
      </c>
      <c r="AY192">
        <v>0.16500000000000001</v>
      </c>
      <c r="AZ192">
        <v>0</v>
      </c>
      <c r="BA192">
        <v>0.41</v>
      </c>
      <c r="BB192">
        <v>0.28499999999999998</v>
      </c>
      <c r="BC192">
        <v>0.95</v>
      </c>
      <c r="BD192">
        <v>0</v>
      </c>
      <c r="BE192">
        <v>1.2350000000000001</v>
      </c>
      <c r="BF192">
        <v>0.04</v>
      </c>
      <c r="BG192">
        <v>0.04</v>
      </c>
      <c r="BH192">
        <v>0</v>
      </c>
      <c r="BI192">
        <v>21.16</v>
      </c>
      <c r="BJ192">
        <v>21.16</v>
      </c>
      <c r="BK192">
        <v>0.81499999999999995</v>
      </c>
      <c r="BL192">
        <v>1.0449999999999999</v>
      </c>
      <c r="BM192">
        <v>0.06</v>
      </c>
      <c r="BN192">
        <v>0.375</v>
      </c>
      <c r="BO192">
        <v>6.5000000000000002E-2</v>
      </c>
      <c r="BP192">
        <v>1.115</v>
      </c>
      <c r="BQ192">
        <v>1.25</v>
      </c>
      <c r="BR192">
        <v>0.11</v>
      </c>
      <c r="BS192">
        <v>0.19500000000000001</v>
      </c>
      <c r="BT192">
        <v>0.09</v>
      </c>
      <c r="BU192">
        <v>0.04</v>
      </c>
      <c r="BV192">
        <v>5.5E-2</v>
      </c>
      <c r="BW192">
        <v>0.13500000000000001</v>
      </c>
      <c r="BX192">
        <v>7.0000000000000007E-2</v>
      </c>
      <c r="BY192">
        <v>9.5000000000000001E-2</v>
      </c>
      <c r="BZ192">
        <v>0.03</v>
      </c>
      <c r="CA192">
        <v>0.13500000000000001</v>
      </c>
      <c r="CB192">
        <v>0.12</v>
      </c>
      <c r="CC192">
        <v>0.06</v>
      </c>
      <c r="CD192">
        <v>1.1299999999999999</v>
      </c>
      <c r="CE192">
        <v>0.115</v>
      </c>
      <c r="CF192">
        <v>0.18</v>
      </c>
      <c r="CG192">
        <v>0.81499999999999995</v>
      </c>
      <c r="CH192">
        <v>0.125</v>
      </c>
      <c r="CI192">
        <v>0.30499999999999999</v>
      </c>
      <c r="CJ192">
        <v>0.14000000000000001</v>
      </c>
      <c r="CK192">
        <v>1.68</v>
      </c>
      <c r="CL192">
        <v>21</v>
      </c>
      <c r="CM192">
        <v>7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0.05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5.5E-2</v>
      </c>
      <c r="DB192">
        <v>0</v>
      </c>
      <c r="DC192">
        <v>0</v>
      </c>
      <c r="DD192">
        <v>0</v>
      </c>
      <c r="DE192">
        <v>0</v>
      </c>
      <c r="DF192">
        <v>4.4999999999999998E-2</v>
      </c>
      <c r="DG192">
        <v>0</v>
      </c>
      <c r="DH192">
        <v>0</v>
      </c>
      <c r="DI192">
        <v>0</v>
      </c>
      <c r="DJ192">
        <v>4.4999999999999998E-2</v>
      </c>
      <c r="DK192">
        <v>0</v>
      </c>
      <c r="DL192">
        <v>0</v>
      </c>
      <c r="DM192">
        <v>0.17</v>
      </c>
      <c r="DN192">
        <v>0.02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0.19</v>
      </c>
      <c r="EA192">
        <v>0</v>
      </c>
      <c r="EB192">
        <v>0</v>
      </c>
      <c r="EC192">
        <v>0.29499999999999998</v>
      </c>
      <c r="ED192">
        <v>0.11</v>
      </c>
      <c r="EE192">
        <v>0</v>
      </c>
      <c r="EF192">
        <v>1.6950000000000001</v>
      </c>
      <c r="EG192">
        <v>1.91625</v>
      </c>
      <c r="EH192">
        <v>0.54</v>
      </c>
      <c r="EI192">
        <v>22.5</v>
      </c>
      <c r="EJ192">
        <v>0</v>
      </c>
      <c r="EK192">
        <v>0</v>
      </c>
      <c r="EL192">
        <v>0</v>
      </c>
      <c r="EM192" t="s">
        <v>241</v>
      </c>
      <c r="EN192" t="s">
        <v>242</v>
      </c>
      <c r="EO192" t="s">
        <v>242</v>
      </c>
      <c r="EP192" t="s">
        <v>242</v>
      </c>
      <c r="EQ192" t="s">
        <v>242</v>
      </c>
      <c r="ER192" t="s">
        <v>242</v>
      </c>
      <c r="ES192" t="s">
        <v>242</v>
      </c>
      <c r="ET192" t="s">
        <v>242</v>
      </c>
      <c r="EU192" t="s">
        <v>242</v>
      </c>
      <c r="EV192" t="s">
        <v>242</v>
      </c>
      <c r="EW192" t="s">
        <v>242</v>
      </c>
      <c r="EX192" t="s">
        <v>242</v>
      </c>
      <c r="EY192" t="s">
        <v>242</v>
      </c>
      <c r="EZ192" t="s">
        <v>242</v>
      </c>
      <c r="FA192" t="s">
        <v>242</v>
      </c>
      <c r="FB192" t="s">
        <v>242</v>
      </c>
      <c r="FC192" t="s">
        <v>242</v>
      </c>
      <c r="FD192" t="s">
        <v>242</v>
      </c>
      <c r="FE192" t="s">
        <v>242</v>
      </c>
      <c r="FF192" t="s">
        <v>242</v>
      </c>
      <c r="FG192" t="s">
        <v>242</v>
      </c>
      <c r="FH192" t="s">
        <v>242</v>
      </c>
      <c r="FI192" t="s">
        <v>242</v>
      </c>
      <c r="FJ192" t="s">
        <v>242</v>
      </c>
      <c r="FK192" t="s">
        <v>242</v>
      </c>
      <c r="FL192" t="s">
        <v>242</v>
      </c>
      <c r="FM192" t="s">
        <v>242</v>
      </c>
      <c r="FN192" t="s">
        <v>242</v>
      </c>
      <c r="FO192" t="s">
        <v>242</v>
      </c>
      <c r="FP192" t="s">
        <v>242</v>
      </c>
      <c r="FQ192" t="s">
        <v>242</v>
      </c>
      <c r="FR192" t="s">
        <v>242</v>
      </c>
      <c r="FS192" t="s">
        <v>242</v>
      </c>
      <c r="FT192" t="s">
        <v>242</v>
      </c>
      <c r="FU192" t="s">
        <v>242</v>
      </c>
      <c r="FV192" t="s">
        <v>242</v>
      </c>
      <c r="FW192" t="s">
        <v>242</v>
      </c>
      <c r="FX192" t="s">
        <v>242</v>
      </c>
      <c r="FY192" t="s">
        <v>242</v>
      </c>
      <c r="FZ192" t="s">
        <v>242</v>
      </c>
      <c r="GA192" t="s">
        <v>241</v>
      </c>
      <c r="GB192" t="s">
        <v>242</v>
      </c>
      <c r="GC192" t="s">
        <v>242</v>
      </c>
      <c r="GD192" t="s">
        <v>242</v>
      </c>
      <c r="GE192" t="s">
        <v>242</v>
      </c>
      <c r="GF192" t="s">
        <v>242</v>
      </c>
      <c r="GG192" t="s">
        <v>238</v>
      </c>
      <c r="GH192" t="s">
        <v>244</v>
      </c>
      <c r="GI192" t="s">
        <v>242</v>
      </c>
      <c r="GJ192" t="s">
        <v>242</v>
      </c>
      <c r="GK192" t="s">
        <v>242</v>
      </c>
      <c r="GL192">
        <v>0</v>
      </c>
      <c r="GM192">
        <v>0</v>
      </c>
      <c r="GN192">
        <v>0</v>
      </c>
      <c r="GR192" t="s">
        <v>242</v>
      </c>
      <c r="GS192" t="s">
        <v>242</v>
      </c>
      <c r="GT192" t="s">
        <v>242</v>
      </c>
      <c r="GU192" t="s">
        <v>242</v>
      </c>
      <c r="GV192" t="s">
        <v>242</v>
      </c>
      <c r="GW192" t="s">
        <v>242</v>
      </c>
      <c r="GX192" t="s">
        <v>242</v>
      </c>
      <c r="GY192" t="s">
        <v>242</v>
      </c>
      <c r="GZ192" t="s">
        <v>242</v>
      </c>
      <c r="HA192" t="s">
        <v>242</v>
      </c>
      <c r="HB192" t="s">
        <v>242</v>
      </c>
      <c r="HC192" t="s">
        <v>242</v>
      </c>
      <c r="HD192" t="s">
        <v>242</v>
      </c>
      <c r="HE192" t="s">
        <v>242</v>
      </c>
      <c r="HF192" t="s">
        <v>242</v>
      </c>
    </row>
    <row r="193" spans="1:214">
      <c r="A193">
        <v>3</v>
      </c>
      <c r="B193" t="s">
        <v>264</v>
      </c>
      <c r="F193">
        <v>349.45001000000002</v>
      </c>
      <c r="G193">
        <v>1462.0988400000001</v>
      </c>
      <c r="H193">
        <v>294.56553000000002</v>
      </c>
      <c r="I193">
        <v>13.79433</v>
      </c>
      <c r="J193">
        <v>11.92867</v>
      </c>
      <c r="K193">
        <v>44.852339999999998</v>
      </c>
      <c r="L193">
        <v>1.8705000000000001</v>
      </c>
      <c r="M193">
        <v>2.6211700000000002</v>
      </c>
      <c r="N193">
        <v>0.70013000000000003</v>
      </c>
      <c r="O193">
        <v>0</v>
      </c>
      <c r="P193">
        <v>110.08667</v>
      </c>
      <c r="Q193">
        <v>100</v>
      </c>
      <c r="R193">
        <v>6.7199999999999996E-2</v>
      </c>
      <c r="S193">
        <v>0.56667000000000001</v>
      </c>
      <c r="T193">
        <v>0.46533000000000002</v>
      </c>
      <c r="U193">
        <v>0.44666</v>
      </c>
      <c r="V193">
        <v>21.33333</v>
      </c>
      <c r="W193">
        <v>0.17093</v>
      </c>
      <c r="X193">
        <v>0.57781000000000005</v>
      </c>
      <c r="Y193">
        <v>0.64032999999999995</v>
      </c>
      <c r="Z193">
        <v>3.51627</v>
      </c>
      <c r="AA193">
        <v>1.3080000000000001</v>
      </c>
      <c r="AB193">
        <v>0.19067000000000001</v>
      </c>
      <c r="AC193">
        <v>11.933339999999999</v>
      </c>
      <c r="AD193">
        <v>23.866669999999999</v>
      </c>
      <c r="AE193">
        <v>1.3333299999999999</v>
      </c>
      <c r="AF193">
        <v>5.6666699999999999</v>
      </c>
      <c r="AG193">
        <v>167.02001000000001</v>
      </c>
      <c r="AH193">
        <v>536.53333999999995</v>
      </c>
      <c r="AI193">
        <v>408.72665999999998</v>
      </c>
      <c r="AJ193">
        <v>48.986669999999997</v>
      </c>
      <c r="AK193">
        <v>336.07</v>
      </c>
      <c r="AL193">
        <v>135</v>
      </c>
      <c r="AM193">
        <v>356.13333</v>
      </c>
      <c r="AN193">
        <v>0.58567000000000002</v>
      </c>
      <c r="AO193">
        <v>2.12324</v>
      </c>
      <c r="AP193">
        <v>0.11187</v>
      </c>
      <c r="AQ193">
        <v>0.21332999999999999</v>
      </c>
      <c r="AR193">
        <v>72.833340000000007</v>
      </c>
      <c r="AS193">
        <v>25.09667</v>
      </c>
      <c r="AT193">
        <v>0</v>
      </c>
      <c r="AU193">
        <v>0</v>
      </c>
      <c r="AV193">
        <v>0</v>
      </c>
      <c r="AW193">
        <v>0</v>
      </c>
      <c r="AX193">
        <v>9.3340000000000006E-2</v>
      </c>
      <c r="AY193">
        <v>9.3340000000000006E-2</v>
      </c>
      <c r="AZ193">
        <v>0</v>
      </c>
      <c r="BA193">
        <v>0.18665999999999999</v>
      </c>
      <c r="BB193">
        <v>10.26314</v>
      </c>
      <c r="BC193">
        <v>0</v>
      </c>
      <c r="BD193">
        <v>15.866669999999999</v>
      </c>
      <c r="BE193">
        <v>26.129809999999999</v>
      </c>
      <c r="BF193">
        <v>0.10933</v>
      </c>
      <c r="BG193">
        <v>4.0000000000000001E-3</v>
      </c>
      <c r="BH193">
        <v>0</v>
      </c>
      <c r="BI193">
        <v>18.281870000000001</v>
      </c>
      <c r="BJ193">
        <v>18.281870000000001</v>
      </c>
      <c r="BK193">
        <v>0.77217000000000002</v>
      </c>
      <c r="BL193">
        <v>0.58284000000000002</v>
      </c>
      <c r="BM193">
        <v>0.15526000000000001</v>
      </c>
      <c r="BN193">
        <v>0.37380000000000002</v>
      </c>
      <c r="BO193">
        <v>9.8430000000000004E-2</v>
      </c>
      <c r="BP193">
        <v>0.49497000000000002</v>
      </c>
      <c r="BQ193">
        <v>1.4848699999999999</v>
      </c>
      <c r="BR193">
        <v>0.73770000000000002</v>
      </c>
      <c r="BS193">
        <v>1.21519</v>
      </c>
      <c r="BT193">
        <v>0.83377000000000001</v>
      </c>
      <c r="BU193">
        <v>0.30676999999999999</v>
      </c>
      <c r="BV193">
        <v>0.15606999999999999</v>
      </c>
      <c r="BW193">
        <v>0.62565999999999999</v>
      </c>
      <c r="BX193">
        <v>0.57479999999999998</v>
      </c>
      <c r="BY193">
        <v>0.54161000000000004</v>
      </c>
      <c r="BZ193">
        <v>0.16273000000000001</v>
      </c>
      <c r="CA193">
        <v>0.82052999999999998</v>
      </c>
      <c r="CB193">
        <v>0.47897000000000001</v>
      </c>
      <c r="CC193">
        <v>0.32023000000000001</v>
      </c>
      <c r="CD193">
        <v>6.7407000000000004</v>
      </c>
      <c r="CE193">
        <v>0.45756999999999998</v>
      </c>
      <c r="CF193">
        <v>0.92420000000000002</v>
      </c>
      <c r="CG193">
        <v>3.0771999999999999</v>
      </c>
      <c r="CH193">
        <v>0.34562999999999999</v>
      </c>
      <c r="CI193">
        <v>1.3349599999999999</v>
      </c>
      <c r="CJ193">
        <v>0.70033000000000001</v>
      </c>
      <c r="CK193">
        <v>6.8425599999999998</v>
      </c>
      <c r="CL193">
        <v>21.47</v>
      </c>
      <c r="CM193">
        <v>7.2466699999999999</v>
      </c>
      <c r="CN193">
        <v>0.4</v>
      </c>
      <c r="CO193">
        <v>0.26667000000000002</v>
      </c>
      <c r="CP193">
        <v>0.13333</v>
      </c>
      <c r="CQ193">
        <v>0.3</v>
      </c>
      <c r="CR193">
        <v>0.36680000000000001</v>
      </c>
      <c r="CS193">
        <v>1.1670700000000001</v>
      </c>
      <c r="CT193">
        <v>0.13333</v>
      </c>
      <c r="CU193">
        <v>3.0670999999999999</v>
      </c>
      <c r="CV193">
        <v>0.1</v>
      </c>
      <c r="CW193">
        <v>1.1032999999999999</v>
      </c>
      <c r="CX193">
        <v>6.9339999999999999E-2</v>
      </c>
      <c r="CY193">
        <v>0</v>
      </c>
      <c r="CZ193">
        <v>0</v>
      </c>
      <c r="DA193">
        <v>7.1042699999999996</v>
      </c>
      <c r="DB193">
        <v>0.16667000000000001</v>
      </c>
      <c r="DC193">
        <v>6.6669999999999993E-2</v>
      </c>
      <c r="DD193">
        <v>0.30013000000000001</v>
      </c>
      <c r="DE193">
        <v>0.1</v>
      </c>
      <c r="DF193">
        <v>2.8953700000000002</v>
      </c>
      <c r="DG193">
        <v>3.3329999999999999E-2</v>
      </c>
      <c r="DH193">
        <v>0</v>
      </c>
      <c r="DI193">
        <v>0</v>
      </c>
      <c r="DJ193">
        <v>3.5648300000000002</v>
      </c>
      <c r="DK193">
        <v>0</v>
      </c>
      <c r="DL193">
        <v>0</v>
      </c>
      <c r="DM193">
        <v>0.37040000000000001</v>
      </c>
      <c r="DN193">
        <v>0.17466999999999999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0.54505999999999999</v>
      </c>
      <c r="EA193">
        <v>0.66666999999999998</v>
      </c>
      <c r="EB193">
        <v>0.43332999999999999</v>
      </c>
      <c r="EC193">
        <v>10.111470000000001</v>
      </c>
      <c r="ED193">
        <v>0.69520000000000004</v>
      </c>
      <c r="EE193">
        <v>43.333329999999997</v>
      </c>
      <c r="EF193">
        <v>1.01603</v>
      </c>
      <c r="EG193">
        <v>3.7376999999999998</v>
      </c>
      <c r="EH193">
        <v>0.59023000000000003</v>
      </c>
      <c r="EI193">
        <v>511.17</v>
      </c>
      <c r="EJ193">
        <v>0</v>
      </c>
      <c r="EK193">
        <v>0</v>
      </c>
      <c r="EL193">
        <v>0</v>
      </c>
      <c r="EM193" t="s">
        <v>241</v>
      </c>
      <c r="ES193" t="s">
        <v>241</v>
      </c>
      <c r="FA193" t="s">
        <v>242</v>
      </c>
      <c r="GA193" t="s">
        <v>241</v>
      </c>
      <c r="GE193" t="s">
        <v>242</v>
      </c>
      <c r="GF193" t="s">
        <v>241</v>
      </c>
      <c r="GG193" t="s">
        <v>235</v>
      </c>
      <c r="GH193" t="s">
        <v>244</v>
      </c>
      <c r="GI193" t="s">
        <v>242</v>
      </c>
      <c r="GJ193" t="s">
        <v>242</v>
      </c>
      <c r="GK193" t="s">
        <v>242</v>
      </c>
      <c r="GL193">
        <v>0</v>
      </c>
      <c r="GM193">
        <v>0</v>
      </c>
      <c r="GN193">
        <v>0</v>
      </c>
    </row>
    <row r="194" spans="1:214">
      <c r="A194">
        <v>4</v>
      </c>
      <c r="B194" t="s">
        <v>239</v>
      </c>
      <c r="D194" t="s">
        <v>241</v>
      </c>
      <c r="E194" t="s">
        <v>231</v>
      </c>
      <c r="F194">
        <v>349.45001000000002</v>
      </c>
      <c r="G194">
        <v>1462.0988400000001</v>
      </c>
      <c r="H194">
        <v>294.56553000000002</v>
      </c>
      <c r="I194">
        <v>13.79433</v>
      </c>
      <c r="J194">
        <v>11.92867</v>
      </c>
      <c r="K194">
        <v>44.852339999999998</v>
      </c>
      <c r="L194">
        <v>1.8705000000000001</v>
      </c>
      <c r="M194">
        <v>2.6211700000000002</v>
      </c>
      <c r="N194">
        <v>0.70013000000000003</v>
      </c>
      <c r="O194">
        <v>0</v>
      </c>
      <c r="P194">
        <v>110.08667</v>
      </c>
      <c r="Q194">
        <v>100</v>
      </c>
      <c r="R194">
        <v>6.7199999999999996E-2</v>
      </c>
      <c r="S194">
        <v>0.56667000000000001</v>
      </c>
      <c r="T194">
        <v>0.46533000000000002</v>
      </c>
      <c r="U194">
        <v>0.44666</v>
      </c>
      <c r="V194">
        <v>21.33333</v>
      </c>
      <c r="W194">
        <v>0.17093</v>
      </c>
      <c r="X194">
        <v>0.57781000000000005</v>
      </c>
      <c r="Y194">
        <v>0.64032999999999995</v>
      </c>
      <c r="Z194">
        <v>3.51627</v>
      </c>
      <c r="AA194">
        <v>1.3080000000000001</v>
      </c>
      <c r="AB194">
        <v>0.19067000000000001</v>
      </c>
      <c r="AC194">
        <v>11.933339999999999</v>
      </c>
      <c r="AD194">
        <v>23.866669999999999</v>
      </c>
      <c r="AE194">
        <v>1.3333299999999999</v>
      </c>
      <c r="AF194">
        <v>5.6666699999999999</v>
      </c>
      <c r="AG194">
        <v>167.02001000000001</v>
      </c>
      <c r="AH194">
        <v>536.53333999999995</v>
      </c>
      <c r="AI194">
        <v>408.72665999999998</v>
      </c>
      <c r="AJ194">
        <v>48.986669999999997</v>
      </c>
      <c r="AK194">
        <v>336.07</v>
      </c>
      <c r="AL194">
        <v>135</v>
      </c>
      <c r="AM194">
        <v>356.13333</v>
      </c>
      <c r="AN194">
        <v>0.58567000000000002</v>
      </c>
      <c r="AO194">
        <v>2.12324</v>
      </c>
      <c r="AP194">
        <v>0.11187</v>
      </c>
      <c r="AQ194">
        <v>0.21332999999999999</v>
      </c>
      <c r="AR194">
        <v>72.833340000000007</v>
      </c>
      <c r="AS194">
        <v>25.09667</v>
      </c>
      <c r="AT194">
        <v>0</v>
      </c>
      <c r="AU194">
        <v>0</v>
      </c>
      <c r="AV194">
        <v>0</v>
      </c>
      <c r="AW194">
        <v>0</v>
      </c>
      <c r="AX194">
        <v>9.3340000000000006E-2</v>
      </c>
      <c r="AY194">
        <v>9.3340000000000006E-2</v>
      </c>
      <c r="AZ194">
        <v>0</v>
      </c>
      <c r="BA194">
        <v>0.18665999999999999</v>
      </c>
      <c r="BB194">
        <v>10.26314</v>
      </c>
      <c r="BC194">
        <v>0</v>
      </c>
      <c r="BD194">
        <v>15.866669999999999</v>
      </c>
      <c r="BE194">
        <v>26.129809999999999</v>
      </c>
      <c r="BF194">
        <v>0.10933</v>
      </c>
      <c r="BG194">
        <v>4.0000000000000001E-3</v>
      </c>
      <c r="BH194">
        <v>0</v>
      </c>
      <c r="BI194">
        <v>18.281870000000001</v>
      </c>
      <c r="BJ194">
        <v>18.281870000000001</v>
      </c>
      <c r="BK194">
        <v>0.77217000000000002</v>
      </c>
      <c r="BL194">
        <v>0.58284000000000002</v>
      </c>
      <c r="BM194">
        <v>0.15526000000000001</v>
      </c>
      <c r="BN194">
        <v>0.37380000000000002</v>
      </c>
      <c r="BO194">
        <v>9.8430000000000004E-2</v>
      </c>
      <c r="BP194">
        <v>0.49497000000000002</v>
      </c>
      <c r="BQ194">
        <v>1.4848699999999999</v>
      </c>
      <c r="BR194">
        <v>0.73770000000000002</v>
      </c>
      <c r="BS194">
        <v>1.21519</v>
      </c>
      <c r="BT194">
        <v>0.83377000000000001</v>
      </c>
      <c r="BU194">
        <v>0.30676999999999999</v>
      </c>
      <c r="BV194">
        <v>0.15606999999999999</v>
      </c>
      <c r="BW194">
        <v>0.62565999999999999</v>
      </c>
      <c r="BX194">
        <v>0.57479999999999998</v>
      </c>
      <c r="BY194">
        <v>0.54161000000000004</v>
      </c>
      <c r="BZ194">
        <v>0.16273000000000001</v>
      </c>
      <c r="CA194">
        <v>0.82052999999999998</v>
      </c>
      <c r="CB194">
        <v>0.47897000000000001</v>
      </c>
      <c r="CC194">
        <v>0.32023000000000001</v>
      </c>
      <c r="CD194">
        <v>6.7407000000000004</v>
      </c>
      <c r="CE194">
        <v>0.45756999999999998</v>
      </c>
      <c r="CF194">
        <v>0.92420000000000002</v>
      </c>
      <c r="CG194">
        <v>3.0771999999999999</v>
      </c>
      <c r="CH194">
        <v>0.34562999999999999</v>
      </c>
      <c r="CI194">
        <v>1.3349599999999999</v>
      </c>
      <c r="CJ194">
        <v>0.70033000000000001</v>
      </c>
      <c r="CK194">
        <v>6.8425599999999998</v>
      </c>
      <c r="CL194">
        <v>21.47</v>
      </c>
      <c r="CM194">
        <v>7.2466699999999999</v>
      </c>
      <c r="CN194">
        <v>0.4</v>
      </c>
      <c r="CO194">
        <v>0.26667000000000002</v>
      </c>
      <c r="CP194">
        <v>0.13333</v>
      </c>
      <c r="CQ194">
        <v>0.3</v>
      </c>
      <c r="CR194">
        <v>0.36680000000000001</v>
      </c>
      <c r="CS194">
        <v>1.1670700000000001</v>
      </c>
      <c r="CT194">
        <v>0.13333</v>
      </c>
      <c r="CU194">
        <v>3.0670999999999999</v>
      </c>
      <c r="CV194">
        <v>0.1</v>
      </c>
      <c r="CW194">
        <v>1.1032999999999999</v>
      </c>
      <c r="CX194">
        <v>6.9339999999999999E-2</v>
      </c>
      <c r="CY194">
        <v>0</v>
      </c>
      <c r="CZ194">
        <v>0</v>
      </c>
      <c r="DA194">
        <v>7.1042699999999996</v>
      </c>
      <c r="DB194">
        <v>0.16667000000000001</v>
      </c>
      <c r="DC194">
        <v>6.6669999999999993E-2</v>
      </c>
      <c r="DD194">
        <v>0.30013000000000001</v>
      </c>
      <c r="DE194">
        <v>0.1</v>
      </c>
      <c r="DF194">
        <v>2.8953700000000002</v>
      </c>
      <c r="DG194">
        <v>3.3329999999999999E-2</v>
      </c>
      <c r="DH194">
        <v>0</v>
      </c>
      <c r="DI194">
        <v>0</v>
      </c>
      <c r="DJ194">
        <v>3.5648300000000002</v>
      </c>
      <c r="DK194">
        <v>0</v>
      </c>
      <c r="DL194">
        <v>0</v>
      </c>
      <c r="DM194">
        <v>0.37040000000000001</v>
      </c>
      <c r="DN194">
        <v>0.17466999999999999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0.54505999999999999</v>
      </c>
      <c r="EA194">
        <v>0.66666999999999998</v>
      </c>
      <c r="EB194">
        <v>0.43332999999999999</v>
      </c>
      <c r="EC194">
        <v>10.111470000000001</v>
      </c>
      <c r="ED194">
        <v>0.69520000000000004</v>
      </c>
      <c r="EE194">
        <v>43.333329999999997</v>
      </c>
      <c r="EF194">
        <v>1.01603</v>
      </c>
      <c r="EG194">
        <v>3.7376999999999998</v>
      </c>
      <c r="EH194">
        <v>0.59023000000000003</v>
      </c>
      <c r="EI194">
        <v>511.17</v>
      </c>
      <c r="EJ194">
        <v>0</v>
      </c>
      <c r="EK194">
        <v>0</v>
      </c>
      <c r="EL194">
        <v>0</v>
      </c>
      <c r="EM194" t="s">
        <v>241</v>
      </c>
      <c r="EN194" t="s">
        <v>242</v>
      </c>
      <c r="EO194" t="s">
        <v>242</v>
      </c>
      <c r="EP194" t="s">
        <v>242</v>
      </c>
      <c r="EQ194" t="s">
        <v>242</v>
      </c>
      <c r="ER194" t="s">
        <v>242</v>
      </c>
      <c r="ES194" t="s">
        <v>241</v>
      </c>
      <c r="ET194" t="s">
        <v>242</v>
      </c>
      <c r="EU194" t="s">
        <v>242</v>
      </c>
      <c r="EV194" t="s">
        <v>242</v>
      </c>
      <c r="EW194" t="s">
        <v>242</v>
      </c>
      <c r="EX194" t="s">
        <v>242</v>
      </c>
      <c r="EY194" t="s">
        <v>242</v>
      </c>
      <c r="EZ194" t="s">
        <v>242</v>
      </c>
      <c r="FA194" t="s">
        <v>242</v>
      </c>
      <c r="FB194" t="s">
        <v>242</v>
      </c>
      <c r="FC194" t="s">
        <v>242</v>
      </c>
      <c r="FD194" t="s">
        <v>242</v>
      </c>
      <c r="FE194" t="s">
        <v>242</v>
      </c>
      <c r="FF194" t="s">
        <v>242</v>
      </c>
      <c r="FG194" t="s">
        <v>242</v>
      </c>
      <c r="FH194" t="s">
        <v>242</v>
      </c>
      <c r="FI194" t="s">
        <v>242</v>
      </c>
      <c r="FJ194" t="s">
        <v>242</v>
      </c>
      <c r="FK194" t="s">
        <v>242</v>
      </c>
      <c r="FL194" t="s">
        <v>242</v>
      </c>
      <c r="FM194" t="s">
        <v>242</v>
      </c>
      <c r="FN194" t="s">
        <v>242</v>
      </c>
      <c r="FO194" t="s">
        <v>242</v>
      </c>
      <c r="FP194" t="s">
        <v>242</v>
      </c>
      <c r="FQ194" t="s">
        <v>242</v>
      </c>
      <c r="FR194" t="s">
        <v>242</v>
      </c>
      <c r="FS194" t="s">
        <v>242</v>
      </c>
      <c r="FT194" t="s">
        <v>242</v>
      </c>
      <c r="FU194" t="s">
        <v>242</v>
      </c>
      <c r="FV194" t="s">
        <v>242</v>
      </c>
      <c r="FW194" t="s">
        <v>242</v>
      </c>
      <c r="FX194" t="s">
        <v>242</v>
      </c>
      <c r="FY194" t="s">
        <v>242</v>
      </c>
      <c r="FZ194" t="s">
        <v>242</v>
      </c>
      <c r="GA194" t="s">
        <v>241</v>
      </c>
      <c r="GB194" t="s">
        <v>242</v>
      </c>
      <c r="GC194" t="s">
        <v>242</v>
      </c>
      <c r="GD194" t="s">
        <v>242</v>
      </c>
      <c r="GE194" t="s">
        <v>242</v>
      </c>
      <c r="GF194" t="s">
        <v>241</v>
      </c>
      <c r="GG194" t="s">
        <v>235</v>
      </c>
      <c r="GH194" t="s">
        <v>244</v>
      </c>
      <c r="GI194" t="s">
        <v>242</v>
      </c>
      <c r="GJ194" t="s">
        <v>242</v>
      </c>
      <c r="GK194" t="s">
        <v>242</v>
      </c>
      <c r="GL194">
        <v>0</v>
      </c>
      <c r="GM194">
        <v>0</v>
      </c>
      <c r="GN194">
        <v>0</v>
      </c>
      <c r="GR194" t="s">
        <v>242</v>
      </c>
      <c r="GS194" t="s">
        <v>242</v>
      </c>
      <c r="GT194" t="s">
        <v>242</v>
      </c>
      <c r="GU194" t="s">
        <v>242</v>
      </c>
      <c r="GV194" t="s">
        <v>242</v>
      </c>
      <c r="GW194" t="s">
        <v>242</v>
      </c>
      <c r="GX194" t="s">
        <v>242</v>
      </c>
      <c r="GY194" t="s">
        <v>242</v>
      </c>
      <c r="GZ194" t="s">
        <v>242</v>
      </c>
      <c r="HA194" t="s">
        <v>242</v>
      </c>
      <c r="HB194" t="s">
        <v>242</v>
      </c>
      <c r="HC194" t="s">
        <v>242</v>
      </c>
      <c r="HD194" t="s">
        <v>242</v>
      </c>
      <c r="HE194" t="s">
        <v>242</v>
      </c>
      <c r="HF194" t="s">
        <v>242</v>
      </c>
    </row>
    <row r="195" spans="1:214">
      <c r="A195">
        <v>3</v>
      </c>
      <c r="B195" t="s">
        <v>265</v>
      </c>
      <c r="F195">
        <v>465.5</v>
      </c>
      <c r="G195">
        <v>1947.652</v>
      </c>
      <c r="H195">
        <v>103.398</v>
      </c>
      <c r="I195">
        <v>21.39</v>
      </c>
      <c r="J195">
        <v>30.55</v>
      </c>
      <c r="K195">
        <v>24.38</v>
      </c>
      <c r="L195">
        <v>4.6520000000000001</v>
      </c>
      <c r="M195">
        <v>4.7539999999999996</v>
      </c>
      <c r="N195">
        <v>0.313</v>
      </c>
      <c r="O195">
        <v>0</v>
      </c>
      <c r="P195">
        <v>5.4</v>
      </c>
      <c r="Q195">
        <v>2.4</v>
      </c>
      <c r="R195">
        <v>1.6E-2</v>
      </c>
      <c r="S195">
        <v>0</v>
      </c>
      <c r="T195">
        <v>0.67600000000000005</v>
      </c>
      <c r="U195">
        <v>0.51500000000000001</v>
      </c>
      <c r="V195">
        <v>37.5</v>
      </c>
      <c r="W195">
        <v>0.77300000000000002</v>
      </c>
      <c r="X195">
        <v>0.252</v>
      </c>
      <c r="Y195">
        <v>3.3639999999999999</v>
      </c>
      <c r="Z195">
        <v>7.1589999999999998</v>
      </c>
      <c r="AA195">
        <v>0.78300000000000003</v>
      </c>
      <c r="AB195">
        <v>0.52200000000000002</v>
      </c>
      <c r="AC195">
        <v>4.46</v>
      </c>
      <c r="AD195">
        <v>29.7</v>
      </c>
      <c r="AE195">
        <v>1.2</v>
      </c>
      <c r="AF195">
        <v>51.078000000000003</v>
      </c>
      <c r="AG195">
        <v>1198.0999999999999</v>
      </c>
      <c r="AH195">
        <v>523</v>
      </c>
      <c r="AI195">
        <v>44.3</v>
      </c>
      <c r="AJ195">
        <v>56</v>
      </c>
      <c r="AK195">
        <v>247.3</v>
      </c>
      <c r="AL195">
        <v>247.1</v>
      </c>
      <c r="AM195">
        <v>1659.7</v>
      </c>
      <c r="AN195">
        <v>2.1549999999999998</v>
      </c>
      <c r="AO195">
        <v>2.9470000000000001</v>
      </c>
      <c r="AP195">
        <v>0.27</v>
      </c>
      <c r="AQ195">
        <v>0.89700000000000002</v>
      </c>
      <c r="AR195">
        <v>111</v>
      </c>
      <c r="AS195">
        <v>4.6100000000000003</v>
      </c>
      <c r="AT195">
        <v>0</v>
      </c>
      <c r="AU195">
        <v>0</v>
      </c>
      <c r="AV195">
        <v>0</v>
      </c>
      <c r="AW195">
        <v>0</v>
      </c>
      <c r="AX195">
        <v>0.88400000000000001</v>
      </c>
      <c r="AY195">
        <v>0.53500000000000003</v>
      </c>
      <c r="AZ195">
        <v>0</v>
      </c>
      <c r="BA195">
        <v>1.419</v>
      </c>
      <c r="BB195">
        <v>1.155</v>
      </c>
      <c r="BC195">
        <v>1.1850000000000001</v>
      </c>
      <c r="BD195">
        <v>0</v>
      </c>
      <c r="BE195">
        <v>2.3450000000000002</v>
      </c>
      <c r="BF195">
        <v>0.01</v>
      </c>
      <c r="BG195">
        <v>0</v>
      </c>
      <c r="BH195">
        <v>0</v>
      </c>
      <c r="BI195">
        <v>21.320799999999998</v>
      </c>
      <c r="BJ195">
        <v>21.320799999999998</v>
      </c>
      <c r="BK195">
        <v>1.2330000000000001</v>
      </c>
      <c r="BL195">
        <v>1.498</v>
      </c>
      <c r="BM195">
        <v>0.4778</v>
      </c>
      <c r="BN195">
        <v>1.0720000000000001</v>
      </c>
      <c r="BO195">
        <v>0.14299999999999999</v>
      </c>
      <c r="BP195">
        <v>1.82</v>
      </c>
      <c r="BQ195">
        <v>2.6190000000000002</v>
      </c>
      <c r="BR195">
        <v>0.96399999999999997</v>
      </c>
      <c r="BS195">
        <v>1.494</v>
      </c>
      <c r="BT195">
        <v>1.6439999999999999</v>
      </c>
      <c r="BU195">
        <v>0.48499999999999999</v>
      </c>
      <c r="BV195">
        <v>0.255</v>
      </c>
      <c r="BW195">
        <v>0.84699999999999998</v>
      </c>
      <c r="BX195">
        <v>0.70699999999999996</v>
      </c>
      <c r="BY195">
        <v>0.89200000000000002</v>
      </c>
      <c r="BZ195">
        <v>0.23</v>
      </c>
      <c r="CA195">
        <v>1.083</v>
      </c>
      <c r="CB195">
        <v>1.2110000000000001</v>
      </c>
      <c r="CC195">
        <v>0.70099999999999996</v>
      </c>
      <c r="CD195">
        <v>10.494999999999999</v>
      </c>
      <c r="CE195">
        <v>1.145</v>
      </c>
      <c r="CF195">
        <v>1.8740000000000001</v>
      </c>
      <c r="CG195">
        <v>3.552</v>
      </c>
      <c r="CH195">
        <v>1.0629999999999999</v>
      </c>
      <c r="CI195">
        <v>1.0920000000000001</v>
      </c>
      <c r="CJ195">
        <v>0.89800000000000002</v>
      </c>
      <c r="CK195">
        <v>9.6240000000000006</v>
      </c>
      <c r="CL195">
        <v>153.5</v>
      </c>
      <c r="CM195">
        <v>50.6</v>
      </c>
      <c r="CN195">
        <v>0</v>
      </c>
      <c r="CO195">
        <v>0</v>
      </c>
      <c r="CP195">
        <v>0</v>
      </c>
      <c r="CQ195">
        <v>0</v>
      </c>
      <c r="CR195">
        <v>0.06</v>
      </c>
      <c r="CS195">
        <v>0.38400000000000001</v>
      </c>
      <c r="CT195">
        <v>1.2E-2</v>
      </c>
      <c r="CU195">
        <v>6.6680000000000001</v>
      </c>
      <c r="CV195">
        <v>2.4E-2</v>
      </c>
      <c r="CW195">
        <v>3.7490000000000001</v>
      </c>
      <c r="CX195">
        <v>1.2E-2</v>
      </c>
      <c r="CY195">
        <v>0</v>
      </c>
      <c r="CZ195">
        <v>0</v>
      </c>
      <c r="DA195">
        <v>10.923</v>
      </c>
      <c r="DB195">
        <v>0</v>
      </c>
      <c r="DC195">
        <v>0</v>
      </c>
      <c r="DD195">
        <v>0.91200000000000003</v>
      </c>
      <c r="DE195">
        <v>1.2E-2</v>
      </c>
      <c r="DF195">
        <v>12.907999999999999</v>
      </c>
      <c r="DG195">
        <v>0.252</v>
      </c>
      <c r="DH195">
        <v>0</v>
      </c>
      <c r="DI195">
        <v>0</v>
      </c>
      <c r="DJ195">
        <v>14.084</v>
      </c>
      <c r="DK195">
        <v>0</v>
      </c>
      <c r="DL195">
        <v>0</v>
      </c>
      <c r="DM195">
        <v>3.2360000000000002</v>
      </c>
      <c r="DN195">
        <v>0.28899999999999998</v>
      </c>
      <c r="DO195">
        <v>0</v>
      </c>
      <c r="DP195">
        <v>0</v>
      </c>
      <c r="DQ195">
        <v>3.5999999999999997E-2</v>
      </c>
      <c r="DR195">
        <v>2.4E-2</v>
      </c>
      <c r="DS195">
        <v>0.06</v>
      </c>
      <c r="DT195">
        <v>1.2E-2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3.657</v>
      </c>
      <c r="EA195">
        <v>0</v>
      </c>
      <c r="EB195">
        <v>0</v>
      </c>
      <c r="EC195">
        <v>28.65</v>
      </c>
      <c r="ED195">
        <v>1.7689999999999999</v>
      </c>
      <c r="EE195">
        <v>68.400000000000006</v>
      </c>
      <c r="EF195">
        <v>2.8029999999999999</v>
      </c>
      <c r="EG195">
        <v>2.0316700000000001</v>
      </c>
      <c r="EH195">
        <v>2.4289999999999998</v>
      </c>
      <c r="EI195">
        <v>175</v>
      </c>
      <c r="EJ195">
        <v>0</v>
      </c>
      <c r="EK195">
        <v>0</v>
      </c>
      <c r="EL195">
        <v>0</v>
      </c>
      <c r="EM195" t="s">
        <v>241</v>
      </c>
      <c r="EX195" t="s">
        <v>241</v>
      </c>
      <c r="FA195" t="s">
        <v>242</v>
      </c>
      <c r="FG195" t="s">
        <v>241</v>
      </c>
      <c r="FH195" t="s">
        <v>241</v>
      </c>
      <c r="FI195" t="s">
        <v>241</v>
      </c>
      <c r="FJ195" t="s">
        <v>241</v>
      </c>
      <c r="GA195" t="s">
        <v>242</v>
      </c>
      <c r="GE195" t="s">
        <v>242</v>
      </c>
      <c r="GF195" t="s">
        <v>242</v>
      </c>
      <c r="GG195" t="s">
        <v>266</v>
      </c>
      <c r="GH195" t="s">
        <v>250</v>
      </c>
      <c r="GI195" t="s">
        <v>242</v>
      </c>
      <c r="GJ195" t="s">
        <v>242</v>
      </c>
      <c r="GK195" t="s">
        <v>242</v>
      </c>
      <c r="GL195">
        <v>0</v>
      </c>
      <c r="GM195">
        <v>0</v>
      </c>
      <c r="GN195">
        <v>0</v>
      </c>
    </row>
    <row r="196" spans="1:214">
      <c r="A196">
        <v>4</v>
      </c>
      <c r="B196" t="s">
        <v>341</v>
      </c>
      <c r="D196" t="s">
        <v>241</v>
      </c>
      <c r="E196" t="s">
        <v>231</v>
      </c>
      <c r="F196">
        <v>465.5</v>
      </c>
      <c r="G196">
        <v>1947.652</v>
      </c>
      <c r="H196">
        <v>103.398</v>
      </c>
      <c r="I196">
        <v>21.39</v>
      </c>
      <c r="J196">
        <v>30.55</v>
      </c>
      <c r="K196">
        <v>24.38</v>
      </c>
      <c r="L196">
        <v>4.6520000000000001</v>
      </c>
      <c r="M196">
        <v>4.7539999999999996</v>
      </c>
      <c r="N196">
        <v>0.313</v>
      </c>
      <c r="O196">
        <v>0</v>
      </c>
      <c r="P196">
        <v>5.4</v>
      </c>
      <c r="Q196">
        <v>2.4</v>
      </c>
      <c r="R196">
        <v>1.6E-2</v>
      </c>
      <c r="S196">
        <v>0</v>
      </c>
      <c r="T196">
        <v>0.67600000000000005</v>
      </c>
      <c r="U196">
        <v>0.51500000000000001</v>
      </c>
      <c r="V196">
        <v>37.5</v>
      </c>
      <c r="W196">
        <v>0.77300000000000002</v>
      </c>
      <c r="X196">
        <v>0.252</v>
      </c>
      <c r="Y196">
        <v>3.3639999999999999</v>
      </c>
      <c r="Z196">
        <v>7.1589999999999998</v>
      </c>
      <c r="AA196">
        <v>0.78300000000000003</v>
      </c>
      <c r="AB196">
        <v>0.52200000000000002</v>
      </c>
      <c r="AC196">
        <v>4.46</v>
      </c>
      <c r="AD196">
        <v>29.7</v>
      </c>
      <c r="AE196">
        <v>1.2</v>
      </c>
      <c r="AF196">
        <v>51.078000000000003</v>
      </c>
      <c r="AG196">
        <v>1198.0999999999999</v>
      </c>
      <c r="AH196">
        <v>523</v>
      </c>
      <c r="AI196">
        <v>44.3</v>
      </c>
      <c r="AJ196">
        <v>56</v>
      </c>
      <c r="AK196">
        <v>247.3</v>
      </c>
      <c r="AL196">
        <v>247.1</v>
      </c>
      <c r="AM196">
        <v>1659.7</v>
      </c>
      <c r="AN196">
        <v>2.1549999999999998</v>
      </c>
      <c r="AO196">
        <v>2.9470000000000001</v>
      </c>
      <c r="AP196">
        <v>0.27</v>
      </c>
      <c r="AQ196">
        <v>0.89700000000000002</v>
      </c>
      <c r="AR196">
        <v>111</v>
      </c>
      <c r="AS196">
        <v>4.6100000000000003</v>
      </c>
      <c r="AT196">
        <v>0</v>
      </c>
      <c r="AU196">
        <v>0</v>
      </c>
      <c r="AV196">
        <v>0</v>
      </c>
      <c r="AW196">
        <v>0</v>
      </c>
      <c r="AX196">
        <v>0.88400000000000001</v>
      </c>
      <c r="AY196">
        <v>0.53500000000000003</v>
      </c>
      <c r="AZ196">
        <v>0</v>
      </c>
      <c r="BA196">
        <v>1.419</v>
      </c>
      <c r="BB196">
        <v>1.155</v>
      </c>
      <c r="BC196">
        <v>1.1850000000000001</v>
      </c>
      <c r="BD196">
        <v>0</v>
      </c>
      <c r="BE196">
        <v>2.3450000000000002</v>
      </c>
      <c r="BF196">
        <v>0.01</v>
      </c>
      <c r="BG196">
        <v>0</v>
      </c>
      <c r="BH196">
        <v>0</v>
      </c>
      <c r="BI196">
        <v>21.320799999999998</v>
      </c>
      <c r="BJ196">
        <v>21.320799999999998</v>
      </c>
      <c r="BK196">
        <v>1.2330000000000001</v>
      </c>
      <c r="BL196">
        <v>1.498</v>
      </c>
      <c r="BM196">
        <v>0.4778</v>
      </c>
      <c r="BN196">
        <v>1.0720000000000001</v>
      </c>
      <c r="BO196">
        <v>0.14299999999999999</v>
      </c>
      <c r="BP196">
        <v>1.82</v>
      </c>
      <c r="BQ196">
        <v>2.6190000000000002</v>
      </c>
      <c r="BR196">
        <v>0.96399999999999997</v>
      </c>
      <c r="BS196">
        <v>1.494</v>
      </c>
      <c r="BT196">
        <v>1.6439999999999999</v>
      </c>
      <c r="BU196">
        <v>0.48499999999999999</v>
      </c>
      <c r="BV196">
        <v>0.255</v>
      </c>
      <c r="BW196">
        <v>0.84699999999999998</v>
      </c>
      <c r="BX196">
        <v>0.70699999999999996</v>
      </c>
      <c r="BY196">
        <v>0.89200000000000002</v>
      </c>
      <c r="BZ196">
        <v>0.23</v>
      </c>
      <c r="CA196">
        <v>1.083</v>
      </c>
      <c r="CB196">
        <v>1.2110000000000001</v>
      </c>
      <c r="CC196">
        <v>0.70099999999999996</v>
      </c>
      <c r="CD196">
        <v>10.494999999999999</v>
      </c>
      <c r="CE196">
        <v>1.145</v>
      </c>
      <c r="CF196">
        <v>1.8740000000000001</v>
      </c>
      <c r="CG196">
        <v>3.552</v>
      </c>
      <c r="CH196">
        <v>1.0629999999999999</v>
      </c>
      <c r="CI196">
        <v>1.0920000000000001</v>
      </c>
      <c r="CJ196">
        <v>0.89800000000000002</v>
      </c>
      <c r="CK196">
        <v>9.6240000000000006</v>
      </c>
      <c r="CL196">
        <v>153.5</v>
      </c>
      <c r="CM196">
        <v>50.6</v>
      </c>
      <c r="CN196">
        <v>0</v>
      </c>
      <c r="CO196">
        <v>0</v>
      </c>
      <c r="CP196">
        <v>0</v>
      </c>
      <c r="CQ196">
        <v>0</v>
      </c>
      <c r="CR196">
        <v>0.06</v>
      </c>
      <c r="CS196">
        <v>0.38400000000000001</v>
      </c>
      <c r="CT196">
        <v>1.2E-2</v>
      </c>
      <c r="CU196">
        <v>6.6680000000000001</v>
      </c>
      <c r="CV196">
        <v>2.4E-2</v>
      </c>
      <c r="CW196">
        <v>3.7490000000000001</v>
      </c>
      <c r="CX196">
        <v>1.2E-2</v>
      </c>
      <c r="CY196">
        <v>0</v>
      </c>
      <c r="CZ196">
        <v>0</v>
      </c>
      <c r="DA196">
        <v>10.923</v>
      </c>
      <c r="DB196">
        <v>0</v>
      </c>
      <c r="DC196">
        <v>0</v>
      </c>
      <c r="DD196">
        <v>0.91200000000000003</v>
      </c>
      <c r="DE196">
        <v>1.2E-2</v>
      </c>
      <c r="DF196">
        <v>12.907999999999999</v>
      </c>
      <c r="DG196">
        <v>0.252</v>
      </c>
      <c r="DH196">
        <v>0</v>
      </c>
      <c r="DI196">
        <v>0</v>
      </c>
      <c r="DJ196">
        <v>14.084</v>
      </c>
      <c r="DK196">
        <v>0</v>
      </c>
      <c r="DL196">
        <v>0</v>
      </c>
      <c r="DM196">
        <v>3.2360000000000002</v>
      </c>
      <c r="DN196">
        <v>0.28899999999999998</v>
      </c>
      <c r="DO196">
        <v>0</v>
      </c>
      <c r="DP196">
        <v>0</v>
      </c>
      <c r="DQ196">
        <v>3.5999999999999997E-2</v>
      </c>
      <c r="DR196">
        <v>2.4E-2</v>
      </c>
      <c r="DS196">
        <v>0.06</v>
      </c>
      <c r="DT196">
        <v>1.2E-2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3.657</v>
      </c>
      <c r="EA196">
        <v>0</v>
      </c>
      <c r="EB196">
        <v>0</v>
      </c>
      <c r="EC196">
        <v>28.65</v>
      </c>
      <c r="ED196">
        <v>1.7689999999999999</v>
      </c>
      <c r="EE196">
        <v>68.400000000000006</v>
      </c>
      <c r="EF196">
        <v>2.8029999999999999</v>
      </c>
      <c r="EG196">
        <v>2.0316700000000001</v>
      </c>
      <c r="EH196">
        <v>2.4289999999999998</v>
      </c>
      <c r="EI196">
        <v>175</v>
      </c>
      <c r="EJ196">
        <v>0</v>
      </c>
      <c r="EK196">
        <v>0</v>
      </c>
      <c r="EL196">
        <v>0</v>
      </c>
      <c r="EM196" t="s">
        <v>241</v>
      </c>
      <c r="EN196" t="s">
        <v>242</v>
      </c>
      <c r="EO196" t="s">
        <v>242</v>
      </c>
      <c r="EP196" t="s">
        <v>242</v>
      </c>
      <c r="EQ196" t="s">
        <v>242</v>
      </c>
      <c r="ER196" t="s">
        <v>242</v>
      </c>
      <c r="ES196" t="s">
        <v>242</v>
      </c>
      <c r="ET196" t="s">
        <v>242</v>
      </c>
      <c r="EU196" t="s">
        <v>242</v>
      </c>
      <c r="EV196" t="s">
        <v>242</v>
      </c>
      <c r="EW196" t="s">
        <v>242</v>
      </c>
      <c r="EX196" t="s">
        <v>241</v>
      </c>
      <c r="EY196" t="s">
        <v>242</v>
      </c>
      <c r="EZ196" t="s">
        <v>242</v>
      </c>
      <c r="FA196" t="s">
        <v>242</v>
      </c>
      <c r="FB196" t="s">
        <v>242</v>
      </c>
      <c r="FC196" t="s">
        <v>242</v>
      </c>
      <c r="FD196" t="s">
        <v>242</v>
      </c>
      <c r="FE196" t="s">
        <v>242</v>
      </c>
      <c r="FF196" t="s">
        <v>242</v>
      </c>
      <c r="FG196" t="s">
        <v>241</v>
      </c>
      <c r="FH196" t="s">
        <v>241</v>
      </c>
      <c r="FI196" t="s">
        <v>241</v>
      </c>
      <c r="FJ196" t="s">
        <v>241</v>
      </c>
      <c r="FK196" t="s">
        <v>242</v>
      </c>
      <c r="FL196" t="s">
        <v>242</v>
      </c>
      <c r="FM196" t="s">
        <v>242</v>
      </c>
      <c r="FN196" t="s">
        <v>242</v>
      </c>
      <c r="FO196" t="s">
        <v>242</v>
      </c>
      <c r="FP196" t="s">
        <v>242</v>
      </c>
      <c r="FQ196" t="s">
        <v>242</v>
      </c>
      <c r="FR196" t="s">
        <v>242</v>
      </c>
      <c r="FS196" t="s">
        <v>242</v>
      </c>
      <c r="FT196" t="s">
        <v>242</v>
      </c>
      <c r="FU196" t="s">
        <v>242</v>
      </c>
      <c r="FV196" t="s">
        <v>242</v>
      </c>
      <c r="FW196" t="s">
        <v>242</v>
      </c>
      <c r="FX196" t="s">
        <v>242</v>
      </c>
      <c r="FY196" t="s">
        <v>242</v>
      </c>
      <c r="FZ196" t="s">
        <v>242</v>
      </c>
      <c r="GA196" t="s">
        <v>242</v>
      </c>
      <c r="GB196" t="s">
        <v>242</v>
      </c>
      <c r="GC196" t="s">
        <v>242</v>
      </c>
      <c r="GD196" t="s">
        <v>242</v>
      </c>
      <c r="GE196" t="s">
        <v>242</v>
      </c>
      <c r="GF196" t="s">
        <v>242</v>
      </c>
      <c r="GG196" t="s">
        <v>266</v>
      </c>
      <c r="GH196" t="s">
        <v>250</v>
      </c>
      <c r="GI196" t="s">
        <v>242</v>
      </c>
      <c r="GJ196" t="s">
        <v>242</v>
      </c>
      <c r="GK196" t="s">
        <v>242</v>
      </c>
      <c r="GL196">
        <v>0</v>
      </c>
      <c r="GM196">
        <v>0</v>
      </c>
      <c r="GN196">
        <v>0</v>
      </c>
      <c r="GR196" t="s">
        <v>242</v>
      </c>
      <c r="GS196" t="s">
        <v>242</v>
      </c>
      <c r="GT196" t="s">
        <v>242</v>
      </c>
      <c r="GU196" t="s">
        <v>242</v>
      </c>
      <c r="GV196" t="s">
        <v>242</v>
      </c>
      <c r="GW196" t="s">
        <v>242</v>
      </c>
      <c r="GX196" t="s">
        <v>242</v>
      </c>
      <c r="GY196" t="s">
        <v>242</v>
      </c>
      <c r="GZ196" t="s">
        <v>242</v>
      </c>
      <c r="HA196" t="s">
        <v>242</v>
      </c>
      <c r="HB196" t="s">
        <v>242</v>
      </c>
      <c r="HC196" t="s">
        <v>242</v>
      </c>
      <c r="HD196" t="s">
        <v>242</v>
      </c>
      <c r="HE196" t="s">
        <v>242</v>
      </c>
      <c r="HF196" t="s">
        <v>242</v>
      </c>
    </row>
    <row r="197" spans="1:214">
      <c r="A197">
        <v>3</v>
      </c>
      <c r="B197" t="s">
        <v>267</v>
      </c>
      <c r="F197">
        <v>536.29999999999995</v>
      </c>
      <c r="G197">
        <v>2243.8791999999999</v>
      </c>
      <c r="H197">
        <v>96.486000000000004</v>
      </c>
      <c r="I197">
        <v>20.405999999999999</v>
      </c>
      <c r="J197">
        <v>38.637999999999998</v>
      </c>
      <c r="K197">
        <v>24.5</v>
      </c>
      <c r="L197">
        <v>4.7119999999999997</v>
      </c>
      <c r="M197">
        <v>4.3940000000000001</v>
      </c>
      <c r="N197">
        <v>0.313</v>
      </c>
      <c r="O197">
        <v>0</v>
      </c>
      <c r="P197">
        <v>29.4</v>
      </c>
      <c r="Q197">
        <v>6</v>
      </c>
      <c r="R197">
        <v>0.14799999999999999</v>
      </c>
      <c r="S197">
        <v>0</v>
      </c>
      <c r="T197">
        <v>0.7</v>
      </c>
      <c r="U197">
        <v>0.56299999999999994</v>
      </c>
      <c r="V197">
        <v>36.299999999999997</v>
      </c>
      <c r="W197">
        <v>0.52100000000000002</v>
      </c>
      <c r="X197">
        <v>0.26400000000000001</v>
      </c>
      <c r="Y197">
        <v>3.5920000000000001</v>
      </c>
      <c r="Z197">
        <v>7.2430000000000003</v>
      </c>
      <c r="AA197">
        <v>0.72299999999999998</v>
      </c>
      <c r="AB197">
        <v>0.35399999999999998</v>
      </c>
      <c r="AC197">
        <v>3.38</v>
      </c>
      <c r="AD197">
        <v>29.7</v>
      </c>
      <c r="AE197">
        <v>2.4</v>
      </c>
      <c r="AF197">
        <v>49.902000000000001</v>
      </c>
      <c r="AG197">
        <v>1075.7</v>
      </c>
      <c r="AH197">
        <v>443.8</v>
      </c>
      <c r="AI197">
        <v>44.3</v>
      </c>
      <c r="AJ197">
        <v>53.6</v>
      </c>
      <c r="AK197">
        <v>200.5</v>
      </c>
      <c r="AL197">
        <v>238.7</v>
      </c>
      <c r="AM197">
        <v>1495.3</v>
      </c>
      <c r="AN197">
        <v>2.6110000000000002</v>
      </c>
      <c r="AO197">
        <v>3.7389999999999999</v>
      </c>
      <c r="AP197">
        <v>0.29399999999999998</v>
      </c>
      <c r="AQ197">
        <v>0.86099999999999999</v>
      </c>
      <c r="AR197">
        <v>109.8</v>
      </c>
      <c r="AS197">
        <v>3.17</v>
      </c>
      <c r="AT197">
        <v>0</v>
      </c>
      <c r="AU197">
        <v>0</v>
      </c>
      <c r="AV197">
        <v>0</v>
      </c>
      <c r="AW197">
        <v>0</v>
      </c>
      <c r="AX197">
        <v>0.92</v>
      </c>
      <c r="AY197">
        <v>0.55900000000000005</v>
      </c>
      <c r="AZ197">
        <v>0</v>
      </c>
      <c r="BA197">
        <v>1.4790000000000001</v>
      </c>
      <c r="BB197">
        <v>1.143</v>
      </c>
      <c r="BC197">
        <v>1.1850000000000001</v>
      </c>
      <c r="BD197">
        <v>0</v>
      </c>
      <c r="BE197">
        <v>2.3330000000000002</v>
      </c>
      <c r="BF197">
        <v>0.01</v>
      </c>
      <c r="BG197">
        <v>0</v>
      </c>
      <c r="BH197">
        <v>7.1999999999999995E-2</v>
      </c>
      <c r="BI197">
        <v>21.320799999999998</v>
      </c>
      <c r="BJ197">
        <v>21.392800000000001</v>
      </c>
      <c r="BK197">
        <v>1.2450000000000001</v>
      </c>
      <c r="BL197">
        <v>1.51</v>
      </c>
      <c r="BM197">
        <v>0.48980000000000001</v>
      </c>
      <c r="BN197">
        <v>1.0840000000000001</v>
      </c>
      <c r="BO197">
        <v>0.155</v>
      </c>
      <c r="BP197">
        <v>1.8320000000000001</v>
      </c>
      <c r="BQ197">
        <v>2.6549999999999998</v>
      </c>
      <c r="BR197">
        <v>0.94</v>
      </c>
      <c r="BS197">
        <v>1.494</v>
      </c>
      <c r="BT197">
        <v>1.548</v>
      </c>
      <c r="BU197">
        <v>0.46100000000000002</v>
      </c>
      <c r="BV197">
        <v>0.24299999999999999</v>
      </c>
      <c r="BW197">
        <v>0.81100000000000005</v>
      </c>
      <c r="BX197">
        <v>0.65900000000000003</v>
      </c>
      <c r="BY197">
        <v>0.85599999999999998</v>
      </c>
      <c r="BZ197">
        <v>0.218</v>
      </c>
      <c r="CA197">
        <v>1.0589999999999999</v>
      </c>
      <c r="CB197">
        <v>1.1870000000000001</v>
      </c>
      <c r="CC197">
        <v>0.64100000000000001</v>
      </c>
      <c r="CD197">
        <v>10.111000000000001</v>
      </c>
      <c r="CE197">
        <v>1.133</v>
      </c>
      <c r="CF197">
        <v>1.79</v>
      </c>
      <c r="CG197">
        <v>3.4079999999999999</v>
      </c>
      <c r="CH197">
        <v>0.97899999999999998</v>
      </c>
      <c r="CI197">
        <v>1.044</v>
      </c>
      <c r="CJ197">
        <v>0.81399999999999995</v>
      </c>
      <c r="CK197">
        <v>9.1679999999999993</v>
      </c>
      <c r="CL197">
        <v>122.3</v>
      </c>
      <c r="CM197">
        <v>41</v>
      </c>
      <c r="CN197">
        <v>0</v>
      </c>
      <c r="CO197">
        <v>0</v>
      </c>
      <c r="CP197">
        <v>0</v>
      </c>
      <c r="CQ197">
        <v>0</v>
      </c>
      <c r="CR197">
        <v>7.1999999999999995E-2</v>
      </c>
      <c r="CS197">
        <v>0.55200000000000005</v>
      </c>
      <c r="CT197">
        <v>3.5999999999999997E-2</v>
      </c>
      <c r="CU197">
        <v>8.4920000000000009</v>
      </c>
      <c r="CV197">
        <v>7.1999999999999995E-2</v>
      </c>
      <c r="CW197">
        <v>4.7450000000000001</v>
      </c>
      <c r="CX197">
        <v>2.4E-2</v>
      </c>
      <c r="CY197">
        <v>0</v>
      </c>
      <c r="CZ197">
        <v>0</v>
      </c>
      <c r="DA197">
        <v>14.007</v>
      </c>
      <c r="DB197">
        <v>0.06</v>
      </c>
      <c r="DC197">
        <v>0</v>
      </c>
      <c r="DD197">
        <v>1.26</v>
      </c>
      <c r="DE197">
        <v>2.4E-2</v>
      </c>
      <c r="DF197">
        <v>16.196000000000002</v>
      </c>
      <c r="DG197">
        <v>0.28799999999999998</v>
      </c>
      <c r="DH197">
        <v>0</v>
      </c>
      <c r="DI197">
        <v>0</v>
      </c>
      <c r="DJ197">
        <v>17.827999999999999</v>
      </c>
      <c r="DK197">
        <v>0</v>
      </c>
      <c r="DL197">
        <v>0</v>
      </c>
      <c r="DM197">
        <v>3.7160000000000002</v>
      </c>
      <c r="DN197">
        <v>0.373</v>
      </c>
      <c r="DO197">
        <v>0</v>
      </c>
      <c r="DP197">
        <v>0</v>
      </c>
      <c r="DQ197">
        <v>4.8000000000000001E-2</v>
      </c>
      <c r="DR197">
        <v>2.4E-2</v>
      </c>
      <c r="DS197">
        <v>0.108</v>
      </c>
      <c r="DT197">
        <v>2.4E-2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4.2809999999999997</v>
      </c>
      <c r="EA197">
        <v>0</v>
      </c>
      <c r="EB197">
        <v>0</v>
      </c>
      <c r="EC197">
        <v>36.101999999999997</v>
      </c>
      <c r="ED197">
        <v>2.3330000000000002</v>
      </c>
      <c r="EE197">
        <v>64.8</v>
      </c>
      <c r="EF197">
        <v>2.7789999999999999</v>
      </c>
      <c r="EG197">
        <v>2.0416699999999999</v>
      </c>
      <c r="EH197">
        <v>2.165</v>
      </c>
      <c r="EI197">
        <v>175</v>
      </c>
      <c r="EJ197">
        <v>0</v>
      </c>
      <c r="EK197">
        <v>0</v>
      </c>
      <c r="EL197">
        <v>0</v>
      </c>
      <c r="EM197" t="s">
        <v>241</v>
      </c>
      <c r="EU197" t="s">
        <v>241</v>
      </c>
      <c r="EV197" t="s">
        <v>241</v>
      </c>
      <c r="EX197" t="s">
        <v>241</v>
      </c>
      <c r="FA197" t="s">
        <v>242</v>
      </c>
      <c r="FG197" t="s">
        <v>241</v>
      </c>
      <c r="FH197" t="s">
        <v>241</v>
      </c>
      <c r="FI197" t="s">
        <v>241</v>
      </c>
      <c r="FJ197" t="s">
        <v>241</v>
      </c>
      <c r="FM197" t="s">
        <v>241</v>
      </c>
      <c r="GA197" t="s">
        <v>242</v>
      </c>
      <c r="GE197" t="s">
        <v>242</v>
      </c>
      <c r="GF197" t="s">
        <v>242</v>
      </c>
      <c r="GG197" t="s">
        <v>251</v>
      </c>
      <c r="GH197" t="s">
        <v>268</v>
      </c>
      <c r="GI197" t="s">
        <v>242</v>
      </c>
      <c r="GJ197" t="s">
        <v>242</v>
      </c>
      <c r="GK197" t="s">
        <v>242</v>
      </c>
      <c r="GL197">
        <v>0</v>
      </c>
      <c r="GM197">
        <v>0</v>
      </c>
      <c r="GN197">
        <v>0</v>
      </c>
    </row>
    <row r="198" spans="1:214">
      <c r="A198">
        <v>4</v>
      </c>
      <c r="B198" t="s">
        <v>344</v>
      </c>
      <c r="D198" t="s">
        <v>241</v>
      </c>
      <c r="E198" t="s">
        <v>231</v>
      </c>
      <c r="F198">
        <v>536.29999999999995</v>
      </c>
      <c r="G198">
        <v>2243.8791999999999</v>
      </c>
      <c r="H198">
        <v>96.486000000000004</v>
      </c>
      <c r="I198">
        <v>20.405999999999999</v>
      </c>
      <c r="J198">
        <v>38.637999999999998</v>
      </c>
      <c r="K198">
        <v>24.5</v>
      </c>
      <c r="L198">
        <v>4.7119999999999997</v>
      </c>
      <c r="M198">
        <v>4.3940000000000001</v>
      </c>
      <c r="N198">
        <v>0.313</v>
      </c>
      <c r="O198">
        <v>0</v>
      </c>
      <c r="P198">
        <v>29.4</v>
      </c>
      <c r="Q198">
        <v>6</v>
      </c>
      <c r="R198">
        <v>0.14799999999999999</v>
      </c>
      <c r="S198">
        <v>0</v>
      </c>
      <c r="T198">
        <v>0.7</v>
      </c>
      <c r="U198">
        <v>0.56299999999999994</v>
      </c>
      <c r="V198">
        <v>36.299999999999997</v>
      </c>
      <c r="W198">
        <v>0.52100000000000002</v>
      </c>
      <c r="X198">
        <v>0.26400000000000001</v>
      </c>
      <c r="Y198">
        <v>3.5920000000000001</v>
      </c>
      <c r="Z198">
        <v>7.2430000000000003</v>
      </c>
      <c r="AA198">
        <v>0.72299999999999998</v>
      </c>
      <c r="AB198">
        <v>0.35399999999999998</v>
      </c>
      <c r="AC198">
        <v>3.38</v>
      </c>
      <c r="AD198">
        <v>29.7</v>
      </c>
      <c r="AE198">
        <v>2.4</v>
      </c>
      <c r="AF198">
        <v>49.902000000000001</v>
      </c>
      <c r="AG198">
        <v>1075.7</v>
      </c>
      <c r="AH198">
        <v>443.8</v>
      </c>
      <c r="AI198">
        <v>44.3</v>
      </c>
      <c r="AJ198">
        <v>53.6</v>
      </c>
      <c r="AK198">
        <v>200.5</v>
      </c>
      <c r="AL198">
        <v>238.7</v>
      </c>
      <c r="AM198">
        <v>1495.3</v>
      </c>
      <c r="AN198">
        <v>2.6110000000000002</v>
      </c>
      <c r="AO198">
        <v>3.7389999999999999</v>
      </c>
      <c r="AP198">
        <v>0.29399999999999998</v>
      </c>
      <c r="AQ198">
        <v>0.86099999999999999</v>
      </c>
      <c r="AR198">
        <v>109.8</v>
      </c>
      <c r="AS198">
        <v>3.17</v>
      </c>
      <c r="AT198">
        <v>0</v>
      </c>
      <c r="AU198">
        <v>0</v>
      </c>
      <c r="AV198">
        <v>0</v>
      </c>
      <c r="AW198">
        <v>0</v>
      </c>
      <c r="AX198">
        <v>0.92</v>
      </c>
      <c r="AY198">
        <v>0.55900000000000005</v>
      </c>
      <c r="AZ198">
        <v>0</v>
      </c>
      <c r="BA198">
        <v>1.4790000000000001</v>
      </c>
      <c r="BB198">
        <v>1.143</v>
      </c>
      <c r="BC198">
        <v>1.1850000000000001</v>
      </c>
      <c r="BD198">
        <v>0</v>
      </c>
      <c r="BE198">
        <v>2.3330000000000002</v>
      </c>
      <c r="BF198">
        <v>0.01</v>
      </c>
      <c r="BG198">
        <v>0</v>
      </c>
      <c r="BH198">
        <v>7.1999999999999995E-2</v>
      </c>
      <c r="BI198">
        <v>21.320799999999998</v>
      </c>
      <c r="BJ198">
        <v>21.392800000000001</v>
      </c>
      <c r="BK198">
        <v>1.2450000000000001</v>
      </c>
      <c r="BL198">
        <v>1.51</v>
      </c>
      <c r="BM198">
        <v>0.48980000000000001</v>
      </c>
      <c r="BN198">
        <v>1.0840000000000001</v>
      </c>
      <c r="BO198">
        <v>0.155</v>
      </c>
      <c r="BP198">
        <v>1.8320000000000001</v>
      </c>
      <c r="BQ198">
        <v>2.6549999999999998</v>
      </c>
      <c r="BR198">
        <v>0.94</v>
      </c>
      <c r="BS198">
        <v>1.494</v>
      </c>
      <c r="BT198">
        <v>1.548</v>
      </c>
      <c r="BU198">
        <v>0.46100000000000002</v>
      </c>
      <c r="BV198">
        <v>0.24299999999999999</v>
      </c>
      <c r="BW198">
        <v>0.81100000000000005</v>
      </c>
      <c r="BX198">
        <v>0.65900000000000003</v>
      </c>
      <c r="BY198">
        <v>0.85599999999999998</v>
      </c>
      <c r="BZ198">
        <v>0.218</v>
      </c>
      <c r="CA198">
        <v>1.0589999999999999</v>
      </c>
      <c r="CB198">
        <v>1.1870000000000001</v>
      </c>
      <c r="CC198">
        <v>0.64100000000000001</v>
      </c>
      <c r="CD198">
        <v>10.111000000000001</v>
      </c>
      <c r="CE198">
        <v>1.133</v>
      </c>
      <c r="CF198">
        <v>1.79</v>
      </c>
      <c r="CG198">
        <v>3.4079999999999999</v>
      </c>
      <c r="CH198">
        <v>0.97899999999999998</v>
      </c>
      <c r="CI198">
        <v>1.044</v>
      </c>
      <c r="CJ198">
        <v>0.81399999999999995</v>
      </c>
      <c r="CK198">
        <v>9.1679999999999993</v>
      </c>
      <c r="CL198">
        <v>122.3</v>
      </c>
      <c r="CM198">
        <v>41</v>
      </c>
      <c r="CN198">
        <v>0</v>
      </c>
      <c r="CO198">
        <v>0</v>
      </c>
      <c r="CP198">
        <v>0</v>
      </c>
      <c r="CQ198">
        <v>0</v>
      </c>
      <c r="CR198">
        <v>7.1999999999999995E-2</v>
      </c>
      <c r="CS198">
        <v>0.55200000000000005</v>
      </c>
      <c r="CT198">
        <v>3.5999999999999997E-2</v>
      </c>
      <c r="CU198">
        <v>8.4920000000000009</v>
      </c>
      <c r="CV198">
        <v>7.1999999999999995E-2</v>
      </c>
      <c r="CW198">
        <v>4.7450000000000001</v>
      </c>
      <c r="CX198">
        <v>2.4E-2</v>
      </c>
      <c r="CY198">
        <v>0</v>
      </c>
      <c r="CZ198">
        <v>0</v>
      </c>
      <c r="DA198">
        <v>14.007</v>
      </c>
      <c r="DB198">
        <v>0.06</v>
      </c>
      <c r="DC198">
        <v>0</v>
      </c>
      <c r="DD198">
        <v>1.26</v>
      </c>
      <c r="DE198">
        <v>2.4E-2</v>
      </c>
      <c r="DF198">
        <v>16.196000000000002</v>
      </c>
      <c r="DG198">
        <v>0.28799999999999998</v>
      </c>
      <c r="DH198">
        <v>0</v>
      </c>
      <c r="DI198">
        <v>0</v>
      </c>
      <c r="DJ198">
        <v>17.827999999999999</v>
      </c>
      <c r="DK198">
        <v>0</v>
      </c>
      <c r="DL198">
        <v>0</v>
      </c>
      <c r="DM198">
        <v>3.7160000000000002</v>
      </c>
      <c r="DN198">
        <v>0.373</v>
      </c>
      <c r="DO198">
        <v>0</v>
      </c>
      <c r="DP198">
        <v>0</v>
      </c>
      <c r="DQ198">
        <v>4.8000000000000001E-2</v>
      </c>
      <c r="DR198">
        <v>2.4E-2</v>
      </c>
      <c r="DS198">
        <v>0.108</v>
      </c>
      <c r="DT198">
        <v>2.4E-2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4.2809999999999997</v>
      </c>
      <c r="EA198">
        <v>0</v>
      </c>
      <c r="EB198">
        <v>0</v>
      </c>
      <c r="EC198">
        <v>36.101999999999997</v>
      </c>
      <c r="ED198">
        <v>2.3330000000000002</v>
      </c>
      <c r="EE198">
        <v>64.8</v>
      </c>
      <c r="EF198">
        <v>2.7789999999999999</v>
      </c>
      <c r="EG198">
        <v>2.0416699999999999</v>
      </c>
      <c r="EH198">
        <v>2.165</v>
      </c>
      <c r="EI198">
        <v>175</v>
      </c>
      <c r="EJ198">
        <v>0</v>
      </c>
      <c r="EK198">
        <v>0</v>
      </c>
      <c r="EL198">
        <v>0</v>
      </c>
      <c r="EM198" t="s">
        <v>241</v>
      </c>
      <c r="EN198" t="s">
        <v>242</v>
      </c>
      <c r="EO198" t="s">
        <v>242</v>
      </c>
      <c r="EP198" t="s">
        <v>242</v>
      </c>
      <c r="EQ198" t="s">
        <v>242</v>
      </c>
      <c r="ER198" t="s">
        <v>242</v>
      </c>
      <c r="ES198" t="s">
        <v>242</v>
      </c>
      <c r="ET198" t="s">
        <v>242</v>
      </c>
      <c r="EU198" t="s">
        <v>241</v>
      </c>
      <c r="EV198" t="s">
        <v>241</v>
      </c>
      <c r="EW198" t="s">
        <v>242</v>
      </c>
      <c r="EX198" t="s">
        <v>241</v>
      </c>
      <c r="EY198" t="s">
        <v>242</v>
      </c>
      <c r="EZ198" t="s">
        <v>242</v>
      </c>
      <c r="FA198" t="s">
        <v>242</v>
      </c>
      <c r="FB198" t="s">
        <v>242</v>
      </c>
      <c r="FC198" t="s">
        <v>242</v>
      </c>
      <c r="FD198" t="s">
        <v>242</v>
      </c>
      <c r="FE198" t="s">
        <v>242</v>
      </c>
      <c r="FF198" t="s">
        <v>242</v>
      </c>
      <c r="FG198" t="s">
        <v>241</v>
      </c>
      <c r="FH198" t="s">
        <v>241</v>
      </c>
      <c r="FI198" t="s">
        <v>241</v>
      </c>
      <c r="FJ198" t="s">
        <v>241</v>
      </c>
      <c r="FK198" t="s">
        <v>242</v>
      </c>
      <c r="FL198" t="s">
        <v>242</v>
      </c>
      <c r="FM198" t="s">
        <v>241</v>
      </c>
      <c r="FN198" t="s">
        <v>242</v>
      </c>
      <c r="FO198" t="s">
        <v>242</v>
      </c>
      <c r="FP198" t="s">
        <v>242</v>
      </c>
      <c r="FQ198" t="s">
        <v>242</v>
      </c>
      <c r="FR198" t="s">
        <v>242</v>
      </c>
      <c r="FS198" t="s">
        <v>242</v>
      </c>
      <c r="FT198" t="s">
        <v>242</v>
      </c>
      <c r="FU198" t="s">
        <v>242</v>
      </c>
      <c r="FV198" t="s">
        <v>242</v>
      </c>
      <c r="FW198" t="s">
        <v>242</v>
      </c>
      <c r="FX198" t="s">
        <v>242</v>
      </c>
      <c r="FY198" t="s">
        <v>242</v>
      </c>
      <c r="FZ198" t="s">
        <v>242</v>
      </c>
      <c r="GA198" t="s">
        <v>242</v>
      </c>
      <c r="GB198" t="s">
        <v>242</v>
      </c>
      <c r="GC198" t="s">
        <v>242</v>
      </c>
      <c r="GD198" t="s">
        <v>242</v>
      </c>
      <c r="GE198" t="s">
        <v>242</v>
      </c>
      <c r="GF198" t="s">
        <v>242</v>
      </c>
      <c r="GG198" t="s">
        <v>251</v>
      </c>
      <c r="GH198" t="s">
        <v>268</v>
      </c>
      <c r="GI198" t="s">
        <v>242</v>
      </c>
      <c r="GJ198" t="s">
        <v>242</v>
      </c>
      <c r="GK198" t="s">
        <v>242</v>
      </c>
      <c r="GL198">
        <v>0</v>
      </c>
      <c r="GM198">
        <v>0</v>
      </c>
      <c r="GN198">
        <v>0</v>
      </c>
      <c r="GR198" t="s">
        <v>242</v>
      </c>
      <c r="GS198" t="s">
        <v>242</v>
      </c>
      <c r="GT198" t="s">
        <v>242</v>
      </c>
      <c r="GU198" t="s">
        <v>242</v>
      </c>
      <c r="GV198" t="s">
        <v>242</v>
      </c>
      <c r="GW198" t="s">
        <v>242</v>
      </c>
      <c r="GX198" t="s">
        <v>242</v>
      </c>
      <c r="GY198" t="s">
        <v>242</v>
      </c>
      <c r="GZ198" t="s">
        <v>242</v>
      </c>
      <c r="HA198" t="s">
        <v>242</v>
      </c>
      <c r="HB198" t="s">
        <v>242</v>
      </c>
      <c r="HC198" t="s">
        <v>242</v>
      </c>
      <c r="HD198" t="s">
        <v>242</v>
      </c>
      <c r="HE198" t="s">
        <v>242</v>
      </c>
      <c r="HF198" t="s">
        <v>242</v>
      </c>
    </row>
    <row r="199" spans="1:214">
      <c r="A199">
        <v>3</v>
      </c>
      <c r="B199" t="s">
        <v>269</v>
      </c>
      <c r="F199">
        <v>446.8</v>
      </c>
      <c r="G199">
        <v>1869.4112</v>
      </c>
      <c r="H199">
        <v>63.002000000000002</v>
      </c>
      <c r="I199">
        <v>24.471</v>
      </c>
      <c r="J199">
        <v>25.006</v>
      </c>
      <c r="K199">
        <v>29.015000000000001</v>
      </c>
      <c r="L199">
        <v>2.41</v>
      </c>
      <c r="M199">
        <v>5.0739999999999998</v>
      </c>
      <c r="N199">
        <v>0.94499999999999995</v>
      </c>
      <c r="O199">
        <v>0</v>
      </c>
      <c r="P199">
        <v>259.3</v>
      </c>
      <c r="Q199">
        <v>217.5</v>
      </c>
      <c r="R199">
        <v>0.17599999999999999</v>
      </c>
      <c r="S199">
        <v>1</v>
      </c>
      <c r="T199">
        <v>1.1839999999999999</v>
      </c>
      <c r="U199">
        <v>0.90100000000000002</v>
      </c>
      <c r="V199">
        <v>35</v>
      </c>
      <c r="W199">
        <v>0.33200000000000002</v>
      </c>
      <c r="X199">
        <v>0.35099999999999998</v>
      </c>
      <c r="Y199">
        <v>1.3268</v>
      </c>
      <c r="Z199">
        <v>6.5549999999999997</v>
      </c>
      <c r="AA199">
        <v>0.65500000000000003</v>
      </c>
      <c r="AB199">
        <v>0.14699999999999999</v>
      </c>
      <c r="AC199">
        <v>7.21</v>
      </c>
      <c r="AD199">
        <v>53</v>
      </c>
      <c r="AE199">
        <v>1.44</v>
      </c>
      <c r="AF199">
        <v>0.51400000000000001</v>
      </c>
      <c r="AG199">
        <v>984.8</v>
      </c>
      <c r="AH199">
        <v>283.8</v>
      </c>
      <c r="AI199">
        <v>645.29999999999995</v>
      </c>
      <c r="AJ199">
        <v>53.5</v>
      </c>
      <c r="AK199">
        <v>508</v>
      </c>
      <c r="AL199">
        <v>214.5</v>
      </c>
      <c r="AM199">
        <v>1504.3</v>
      </c>
      <c r="AN199">
        <v>1.4610000000000001</v>
      </c>
      <c r="AO199">
        <v>3.754</v>
      </c>
      <c r="AP199">
        <v>0.32</v>
      </c>
      <c r="AQ199">
        <v>0.57399999999999995</v>
      </c>
      <c r="AR199">
        <v>136.5</v>
      </c>
      <c r="AS199">
        <v>29.83</v>
      </c>
      <c r="AT199">
        <v>0</v>
      </c>
      <c r="AU199">
        <v>0</v>
      </c>
      <c r="AV199">
        <v>0</v>
      </c>
      <c r="AW199">
        <v>0</v>
      </c>
      <c r="AX199">
        <v>2.0979999999999999</v>
      </c>
      <c r="AY199">
        <v>2.2519999999999998</v>
      </c>
      <c r="AZ199">
        <v>0</v>
      </c>
      <c r="BA199">
        <v>4.3449999999999998</v>
      </c>
      <c r="BB199">
        <v>1.0589999999999999</v>
      </c>
      <c r="BC199">
        <v>0.47499999999999998</v>
      </c>
      <c r="BD199">
        <v>0.32500000000000001</v>
      </c>
      <c r="BE199">
        <v>1.8540000000000001</v>
      </c>
      <c r="BF199">
        <v>0.08</v>
      </c>
      <c r="BG199">
        <v>0.09</v>
      </c>
      <c r="BH199">
        <v>0</v>
      </c>
      <c r="BI199">
        <v>22.021000000000001</v>
      </c>
      <c r="BJ199">
        <v>22.021000000000001</v>
      </c>
      <c r="BK199">
        <v>0.78800000000000003</v>
      </c>
      <c r="BL199">
        <v>1.032</v>
      </c>
      <c r="BM199">
        <v>0.151</v>
      </c>
      <c r="BN199">
        <v>0.39900000000000002</v>
      </c>
      <c r="BO199">
        <v>9.7000000000000003E-2</v>
      </c>
      <c r="BP199">
        <v>0.99299999999999999</v>
      </c>
      <c r="BQ199">
        <v>1.472</v>
      </c>
      <c r="BR199">
        <v>1.222</v>
      </c>
      <c r="BS199">
        <v>2.258</v>
      </c>
      <c r="BT199">
        <v>1.788</v>
      </c>
      <c r="BU199">
        <v>0.55500000000000005</v>
      </c>
      <c r="BV199">
        <v>0.16400000000000001</v>
      </c>
      <c r="BW199">
        <v>1.226</v>
      </c>
      <c r="BX199">
        <v>1.1559999999999999</v>
      </c>
      <c r="BY199">
        <v>0.97099999999999997</v>
      </c>
      <c r="BZ199">
        <v>0.32100000000000001</v>
      </c>
      <c r="CA199">
        <v>1.514</v>
      </c>
      <c r="CB199">
        <v>0.86299999999999999</v>
      </c>
      <c r="CC199">
        <v>0.61899999999999999</v>
      </c>
      <c r="CD199">
        <v>12.641999999999999</v>
      </c>
      <c r="CE199">
        <v>0.73399999999999999</v>
      </c>
      <c r="CF199">
        <v>1.5880000000000001</v>
      </c>
      <c r="CG199">
        <v>5.6619999999999999</v>
      </c>
      <c r="CH199">
        <v>0.501</v>
      </c>
      <c r="CI199">
        <v>2.7080000000000002</v>
      </c>
      <c r="CJ199">
        <v>1.302</v>
      </c>
      <c r="CK199">
        <v>12.497999999999999</v>
      </c>
      <c r="CL199">
        <v>59.1</v>
      </c>
      <c r="CM199">
        <v>19.600000000000001</v>
      </c>
      <c r="CN199">
        <v>0.79200000000000004</v>
      </c>
      <c r="CO199">
        <v>0.51200000000000001</v>
      </c>
      <c r="CP199">
        <v>0.316</v>
      </c>
      <c r="CQ199">
        <v>0.63600000000000001</v>
      </c>
      <c r="CR199">
        <v>0.82799999999999996</v>
      </c>
      <c r="CS199">
        <v>2.4409999999999998</v>
      </c>
      <c r="CT199">
        <v>0.26400000000000001</v>
      </c>
      <c r="CU199">
        <v>6.26</v>
      </c>
      <c r="CV199">
        <v>0.20499999999999999</v>
      </c>
      <c r="CW199">
        <v>2.36</v>
      </c>
      <c r="CX199">
        <v>0.13200000000000001</v>
      </c>
      <c r="CY199">
        <v>0.02</v>
      </c>
      <c r="CZ199">
        <v>0</v>
      </c>
      <c r="DA199">
        <v>14.768000000000001</v>
      </c>
      <c r="DB199">
        <v>0.312</v>
      </c>
      <c r="DC199">
        <v>0.152</v>
      </c>
      <c r="DD199">
        <v>0.65200000000000002</v>
      </c>
      <c r="DE199">
        <v>0.224</v>
      </c>
      <c r="DF199">
        <v>5.9569999999999999</v>
      </c>
      <c r="DG199">
        <v>0.123</v>
      </c>
      <c r="DH199">
        <v>7.4999999999999997E-2</v>
      </c>
      <c r="DI199">
        <v>0</v>
      </c>
      <c r="DJ199">
        <v>7.4950000000000001</v>
      </c>
      <c r="DK199">
        <v>0</v>
      </c>
      <c r="DL199">
        <v>0</v>
      </c>
      <c r="DM199">
        <v>0.81</v>
      </c>
      <c r="DN199">
        <v>0.35899999999999999</v>
      </c>
      <c r="DO199">
        <v>0</v>
      </c>
      <c r="DP199">
        <v>0</v>
      </c>
      <c r="DQ199">
        <v>0</v>
      </c>
      <c r="DR199">
        <v>0</v>
      </c>
      <c r="DS199">
        <v>5.5E-2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1.224</v>
      </c>
      <c r="EA199">
        <v>1.304</v>
      </c>
      <c r="EB199">
        <v>0.95199999999999996</v>
      </c>
      <c r="EC199">
        <v>21.225999999999999</v>
      </c>
      <c r="ED199">
        <v>1.47</v>
      </c>
      <c r="EE199">
        <v>56</v>
      </c>
      <c r="EF199">
        <v>0.89400000000000002</v>
      </c>
      <c r="EG199">
        <v>2.4179200000000001</v>
      </c>
      <c r="EH199">
        <v>2.4500000000000002</v>
      </c>
      <c r="EI199">
        <v>43</v>
      </c>
      <c r="EJ199">
        <v>0</v>
      </c>
      <c r="EK199">
        <v>0</v>
      </c>
      <c r="EL199">
        <v>0</v>
      </c>
      <c r="EM199" t="s">
        <v>241</v>
      </c>
      <c r="ES199" t="s">
        <v>241</v>
      </c>
      <c r="FA199" t="s">
        <v>242</v>
      </c>
      <c r="FG199" t="s">
        <v>241</v>
      </c>
      <c r="GA199" t="s">
        <v>242</v>
      </c>
      <c r="GE199" t="s">
        <v>242</v>
      </c>
      <c r="GF199" t="s">
        <v>242</v>
      </c>
      <c r="GG199" t="s">
        <v>235</v>
      </c>
      <c r="GH199" t="s">
        <v>243</v>
      </c>
      <c r="GI199" t="s">
        <v>242</v>
      </c>
      <c r="GJ199" t="s">
        <v>242</v>
      </c>
      <c r="GK199" t="s">
        <v>242</v>
      </c>
      <c r="GL199">
        <v>0</v>
      </c>
      <c r="GM199">
        <v>0</v>
      </c>
      <c r="GN199">
        <v>0</v>
      </c>
    </row>
    <row r="200" spans="1:214">
      <c r="A200">
        <v>4</v>
      </c>
      <c r="B200" t="s">
        <v>342</v>
      </c>
      <c r="D200" t="s">
        <v>241</v>
      </c>
      <c r="E200" t="s">
        <v>231</v>
      </c>
      <c r="F200">
        <v>446.8</v>
      </c>
      <c r="G200">
        <v>1869.4112</v>
      </c>
      <c r="H200">
        <v>63.002000000000002</v>
      </c>
      <c r="I200">
        <v>24.471</v>
      </c>
      <c r="J200">
        <v>25.006</v>
      </c>
      <c r="K200">
        <v>29.015000000000001</v>
      </c>
      <c r="L200">
        <v>2.41</v>
      </c>
      <c r="M200">
        <v>5.0739999999999998</v>
      </c>
      <c r="N200">
        <v>0.94499999999999995</v>
      </c>
      <c r="O200">
        <v>0</v>
      </c>
      <c r="P200">
        <v>259.3</v>
      </c>
      <c r="Q200">
        <v>217.5</v>
      </c>
      <c r="R200">
        <v>0.17599999999999999</v>
      </c>
      <c r="S200">
        <v>1</v>
      </c>
      <c r="T200">
        <v>1.1839999999999999</v>
      </c>
      <c r="U200">
        <v>0.90100000000000002</v>
      </c>
      <c r="V200">
        <v>35</v>
      </c>
      <c r="W200">
        <v>0.33200000000000002</v>
      </c>
      <c r="X200">
        <v>0.35099999999999998</v>
      </c>
      <c r="Y200">
        <v>1.3268</v>
      </c>
      <c r="Z200">
        <v>6.5549999999999997</v>
      </c>
      <c r="AA200">
        <v>0.65500000000000003</v>
      </c>
      <c r="AB200">
        <v>0.14699999999999999</v>
      </c>
      <c r="AC200">
        <v>7.21</v>
      </c>
      <c r="AD200">
        <v>53</v>
      </c>
      <c r="AE200">
        <v>1.44</v>
      </c>
      <c r="AF200">
        <v>0.51400000000000001</v>
      </c>
      <c r="AG200">
        <v>984.8</v>
      </c>
      <c r="AH200">
        <v>283.8</v>
      </c>
      <c r="AI200">
        <v>645.29999999999995</v>
      </c>
      <c r="AJ200">
        <v>53.5</v>
      </c>
      <c r="AK200">
        <v>508</v>
      </c>
      <c r="AL200">
        <v>214.5</v>
      </c>
      <c r="AM200">
        <v>1504.3</v>
      </c>
      <c r="AN200">
        <v>1.4610000000000001</v>
      </c>
      <c r="AO200">
        <v>3.754</v>
      </c>
      <c r="AP200">
        <v>0.32</v>
      </c>
      <c r="AQ200">
        <v>0.57399999999999995</v>
      </c>
      <c r="AR200">
        <v>136.5</v>
      </c>
      <c r="AS200">
        <v>29.83</v>
      </c>
      <c r="AT200">
        <v>0</v>
      </c>
      <c r="AU200">
        <v>0</v>
      </c>
      <c r="AV200">
        <v>0</v>
      </c>
      <c r="AW200">
        <v>0</v>
      </c>
      <c r="AX200">
        <v>2.0979999999999999</v>
      </c>
      <c r="AY200">
        <v>2.2519999999999998</v>
      </c>
      <c r="AZ200">
        <v>0</v>
      </c>
      <c r="BA200">
        <v>4.3449999999999998</v>
      </c>
      <c r="BB200">
        <v>1.0589999999999999</v>
      </c>
      <c r="BC200">
        <v>0.47499999999999998</v>
      </c>
      <c r="BD200">
        <v>0.32500000000000001</v>
      </c>
      <c r="BE200">
        <v>1.8540000000000001</v>
      </c>
      <c r="BF200">
        <v>0.08</v>
      </c>
      <c r="BG200">
        <v>0.09</v>
      </c>
      <c r="BH200">
        <v>0</v>
      </c>
      <c r="BI200">
        <v>22.021000000000001</v>
      </c>
      <c r="BJ200">
        <v>22.021000000000001</v>
      </c>
      <c r="BK200">
        <v>0.78800000000000003</v>
      </c>
      <c r="BL200">
        <v>1.032</v>
      </c>
      <c r="BM200">
        <v>0.151</v>
      </c>
      <c r="BN200">
        <v>0.39900000000000002</v>
      </c>
      <c r="BO200">
        <v>9.7000000000000003E-2</v>
      </c>
      <c r="BP200">
        <v>0.99299999999999999</v>
      </c>
      <c r="BQ200">
        <v>1.472</v>
      </c>
      <c r="BR200">
        <v>1.222</v>
      </c>
      <c r="BS200">
        <v>2.258</v>
      </c>
      <c r="BT200">
        <v>1.788</v>
      </c>
      <c r="BU200">
        <v>0.55500000000000005</v>
      </c>
      <c r="BV200">
        <v>0.16400000000000001</v>
      </c>
      <c r="BW200">
        <v>1.226</v>
      </c>
      <c r="BX200">
        <v>1.1559999999999999</v>
      </c>
      <c r="BY200">
        <v>0.97099999999999997</v>
      </c>
      <c r="BZ200">
        <v>0.32100000000000001</v>
      </c>
      <c r="CA200">
        <v>1.514</v>
      </c>
      <c r="CB200">
        <v>0.86299999999999999</v>
      </c>
      <c r="CC200">
        <v>0.61899999999999999</v>
      </c>
      <c r="CD200">
        <v>12.641999999999999</v>
      </c>
      <c r="CE200">
        <v>0.73399999999999999</v>
      </c>
      <c r="CF200">
        <v>1.5880000000000001</v>
      </c>
      <c r="CG200">
        <v>5.6619999999999999</v>
      </c>
      <c r="CH200">
        <v>0.501</v>
      </c>
      <c r="CI200">
        <v>2.7080000000000002</v>
      </c>
      <c r="CJ200">
        <v>1.302</v>
      </c>
      <c r="CK200">
        <v>12.497999999999999</v>
      </c>
      <c r="CL200">
        <v>59.1</v>
      </c>
      <c r="CM200">
        <v>19.600000000000001</v>
      </c>
      <c r="CN200">
        <v>0.79200000000000004</v>
      </c>
      <c r="CO200">
        <v>0.51200000000000001</v>
      </c>
      <c r="CP200">
        <v>0.316</v>
      </c>
      <c r="CQ200">
        <v>0.63600000000000001</v>
      </c>
      <c r="CR200">
        <v>0.82799999999999996</v>
      </c>
      <c r="CS200">
        <v>2.4409999999999998</v>
      </c>
      <c r="CT200">
        <v>0.26400000000000001</v>
      </c>
      <c r="CU200">
        <v>6.26</v>
      </c>
      <c r="CV200">
        <v>0.20499999999999999</v>
      </c>
      <c r="CW200">
        <v>2.36</v>
      </c>
      <c r="CX200">
        <v>0.13200000000000001</v>
      </c>
      <c r="CY200">
        <v>0.02</v>
      </c>
      <c r="CZ200">
        <v>0</v>
      </c>
      <c r="DA200">
        <v>14.768000000000001</v>
      </c>
      <c r="DB200">
        <v>0.312</v>
      </c>
      <c r="DC200">
        <v>0.152</v>
      </c>
      <c r="DD200">
        <v>0.65200000000000002</v>
      </c>
      <c r="DE200">
        <v>0.224</v>
      </c>
      <c r="DF200">
        <v>5.9569999999999999</v>
      </c>
      <c r="DG200">
        <v>0.123</v>
      </c>
      <c r="DH200">
        <v>7.4999999999999997E-2</v>
      </c>
      <c r="DI200">
        <v>0</v>
      </c>
      <c r="DJ200">
        <v>7.4950000000000001</v>
      </c>
      <c r="DK200">
        <v>0</v>
      </c>
      <c r="DL200">
        <v>0</v>
      </c>
      <c r="DM200">
        <v>0.81</v>
      </c>
      <c r="DN200">
        <v>0.35899999999999999</v>
      </c>
      <c r="DO200">
        <v>0</v>
      </c>
      <c r="DP200">
        <v>0</v>
      </c>
      <c r="DQ200">
        <v>0</v>
      </c>
      <c r="DR200">
        <v>0</v>
      </c>
      <c r="DS200">
        <v>5.5E-2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1.224</v>
      </c>
      <c r="EA200">
        <v>1.304</v>
      </c>
      <c r="EB200">
        <v>0.95199999999999996</v>
      </c>
      <c r="EC200">
        <v>21.225999999999999</v>
      </c>
      <c r="ED200">
        <v>1.47</v>
      </c>
      <c r="EE200">
        <v>56</v>
      </c>
      <c r="EF200">
        <v>0.89400000000000002</v>
      </c>
      <c r="EG200">
        <v>2.4179200000000001</v>
      </c>
      <c r="EH200">
        <v>2.4500000000000002</v>
      </c>
      <c r="EI200">
        <v>43</v>
      </c>
      <c r="EJ200">
        <v>0</v>
      </c>
      <c r="EK200">
        <v>0</v>
      </c>
      <c r="EL200">
        <v>0</v>
      </c>
      <c r="EM200" t="s">
        <v>241</v>
      </c>
      <c r="EN200" t="s">
        <v>242</v>
      </c>
      <c r="EO200" t="s">
        <v>242</v>
      </c>
      <c r="EP200" t="s">
        <v>242</v>
      </c>
      <c r="EQ200" t="s">
        <v>242</v>
      </c>
      <c r="ER200" t="s">
        <v>242</v>
      </c>
      <c r="ES200" t="s">
        <v>241</v>
      </c>
      <c r="ET200" t="s">
        <v>242</v>
      </c>
      <c r="EU200" t="s">
        <v>242</v>
      </c>
      <c r="EV200" t="s">
        <v>242</v>
      </c>
      <c r="EW200" t="s">
        <v>242</v>
      </c>
      <c r="EX200" t="s">
        <v>242</v>
      </c>
      <c r="EY200" t="s">
        <v>242</v>
      </c>
      <c r="EZ200" t="s">
        <v>242</v>
      </c>
      <c r="FA200" t="s">
        <v>242</v>
      </c>
      <c r="FB200" t="s">
        <v>242</v>
      </c>
      <c r="FC200" t="s">
        <v>242</v>
      </c>
      <c r="FD200" t="s">
        <v>242</v>
      </c>
      <c r="FE200" t="s">
        <v>242</v>
      </c>
      <c r="FF200" t="s">
        <v>242</v>
      </c>
      <c r="FG200" t="s">
        <v>241</v>
      </c>
      <c r="FH200" t="s">
        <v>242</v>
      </c>
      <c r="FI200" t="s">
        <v>242</v>
      </c>
      <c r="FJ200" t="s">
        <v>242</v>
      </c>
      <c r="FK200" t="s">
        <v>242</v>
      </c>
      <c r="FL200" t="s">
        <v>242</v>
      </c>
      <c r="FM200" t="s">
        <v>242</v>
      </c>
      <c r="FN200" t="s">
        <v>242</v>
      </c>
      <c r="FO200" t="s">
        <v>242</v>
      </c>
      <c r="FP200" t="s">
        <v>242</v>
      </c>
      <c r="FQ200" t="s">
        <v>242</v>
      </c>
      <c r="FR200" t="s">
        <v>242</v>
      </c>
      <c r="FS200" t="s">
        <v>242</v>
      </c>
      <c r="FT200" t="s">
        <v>242</v>
      </c>
      <c r="FU200" t="s">
        <v>242</v>
      </c>
      <c r="FV200" t="s">
        <v>242</v>
      </c>
      <c r="FW200" t="s">
        <v>242</v>
      </c>
      <c r="FX200" t="s">
        <v>242</v>
      </c>
      <c r="FY200" t="s">
        <v>242</v>
      </c>
      <c r="FZ200" t="s">
        <v>242</v>
      </c>
      <c r="GA200" t="s">
        <v>242</v>
      </c>
      <c r="GB200" t="s">
        <v>242</v>
      </c>
      <c r="GC200" t="s">
        <v>242</v>
      </c>
      <c r="GD200" t="s">
        <v>242</v>
      </c>
      <c r="GE200" t="s">
        <v>242</v>
      </c>
      <c r="GF200" t="s">
        <v>242</v>
      </c>
      <c r="GG200" t="s">
        <v>235</v>
      </c>
      <c r="GH200" t="s">
        <v>243</v>
      </c>
      <c r="GI200" t="s">
        <v>242</v>
      </c>
      <c r="GJ200" t="s">
        <v>242</v>
      </c>
      <c r="GK200" t="s">
        <v>242</v>
      </c>
      <c r="GL200">
        <v>0</v>
      </c>
      <c r="GM200">
        <v>0</v>
      </c>
      <c r="GN200">
        <v>0</v>
      </c>
      <c r="GR200" t="s">
        <v>242</v>
      </c>
      <c r="GS200" t="s">
        <v>242</v>
      </c>
      <c r="GT200" t="s">
        <v>242</v>
      </c>
      <c r="GU200" t="s">
        <v>242</v>
      </c>
      <c r="GV200" t="s">
        <v>242</v>
      </c>
      <c r="GW200" t="s">
        <v>242</v>
      </c>
      <c r="GX200" t="s">
        <v>242</v>
      </c>
      <c r="GY200" t="s">
        <v>242</v>
      </c>
      <c r="GZ200" t="s">
        <v>242</v>
      </c>
      <c r="HA200" t="s">
        <v>242</v>
      </c>
      <c r="HB200" t="s">
        <v>242</v>
      </c>
      <c r="HC200" t="s">
        <v>242</v>
      </c>
      <c r="HD200" t="s">
        <v>242</v>
      </c>
      <c r="HE200" t="s">
        <v>242</v>
      </c>
      <c r="HF200" t="s">
        <v>242</v>
      </c>
    </row>
    <row r="201" spans="1:214">
      <c r="A201">
        <v>3</v>
      </c>
      <c r="B201" t="s">
        <v>270</v>
      </c>
      <c r="F201">
        <v>423.6</v>
      </c>
      <c r="G201">
        <v>1772.3424</v>
      </c>
      <c r="H201">
        <v>69.13</v>
      </c>
      <c r="I201">
        <v>19.047000000000001</v>
      </c>
      <c r="J201">
        <v>24.85</v>
      </c>
      <c r="K201">
        <v>29.138999999999999</v>
      </c>
      <c r="L201">
        <v>2.4620000000000002</v>
      </c>
      <c r="M201">
        <v>4.702</v>
      </c>
      <c r="N201">
        <v>0.59299999999999997</v>
      </c>
      <c r="O201">
        <v>0</v>
      </c>
      <c r="P201">
        <v>146.9</v>
      </c>
      <c r="Q201">
        <v>114.7</v>
      </c>
      <c r="R201">
        <v>0.12</v>
      </c>
      <c r="S201">
        <v>0.5</v>
      </c>
      <c r="T201">
        <v>1.024</v>
      </c>
      <c r="U201">
        <v>0.71299999999999997</v>
      </c>
      <c r="V201">
        <v>30.2</v>
      </c>
      <c r="W201">
        <v>0.56399999999999995</v>
      </c>
      <c r="X201">
        <v>0.29899999999999999</v>
      </c>
      <c r="Y201">
        <v>2.2867999999999999</v>
      </c>
      <c r="Z201">
        <v>6.1029999999999998</v>
      </c>
      <c r="AA201">
        <v>0.67900000000000005</v>
      </c>
      <c r="AB201">
        <v>0.26700000000000002</v>
      </c>
      <c r="AC201">
        <v>7.37</v>
      </c>
      <c r="AD201">
        <v>45.4</v>
      </c>
      <c r="AE201">
        <v>1.1200000000000001</v>
      </c>
      <c r="AF201">
        <v>10.51</v>
      </c>
      <c r="AG201">
        <v>1083.5999999999999</v>
      </c>
      <c r="AH201">
        <v>360.6</v>
      </c>
      <c r="AI201">
        <v>339.3</v>
      </c>
      <c r="AJ201">
        <v>49.5</v>
      </c>
      <c r="AK201">
        <v>356</v>
      </c>
      <c r="AL201">
        <v>187.3</v>
      </c>
      <c r="AM201">
        <v>1599.1</v>
      </c>
      <c r="AN201">
        <v>1.6930000000000001</v>
      </c>
      <c r="AO201">
        <v>2.9060000000000001</v>
      </c>
      <c r="AP201">
        <v>0.312</v>
      </c>
      <c r="AQ201">
        <v>0.59399999999999997</v>
      </c>
      <c r="AR201">
        <v>110.9</v>
      </c>
      <c r="AS201">
        <v>16.87</v>
      </c>
      <c r="AT201">
        <v>0</v>
      </c>
      <c r="AU201">
        <v>0</v>
      </c>
      <c r="AV201">
        <v>0</v>
      </c>
      <c r="AW201">
        <v>0</v>
      </c>
      <c r="AX201">
        <v>2.1419999999999999</v>
      </c>
      <c r="AY201">
        <v>2.2879999999999998</v>
      </c>
      <c r="AZ201">
        <v>0</v>
      </c>
      <c r="BA201">
        <v>4.4249999999999998</v>
      </c>
      <c r="BB201">
        <v>1.071</v>
      </c>
      <c r="BC201">
        <v>0.47499999999999998</v>
      </c>
      <c r="BD201">
        <v>0.32500000000000001</v>
      </c>
      <c r="BE201">
        <v>1.8660000000000001</v>
      </c>
      <c r="BF201">
        <v>0.08</v>
      </c>
      <c r="BG201">
        <v>0.09</v>
      </c>
      <c r="BH201">
        <v>0</v>
      </c>
      <c r="BI201">
        <v>22.048999999999999</v>
      </c>
      <c r="BJ201">
        <v>22.048999999999999</v>
      </c>
      <c r="BK201">
        <v>0.79600000000000004</v>
      </c>
      <c r="BL201">
        <v>1.056</v>
      </c>
      <c r="BM201">
        <v>0.155</v>
      </c>
      <c r="BN201">
        <v>0.40699999999999997</v>
      </c>
      <c r="BO201">
        <v>0.10100000000000001</v>
      </c>
      <c r="BP201">
        <v>1.0129999999999999</v>
      </c>
      <c r="BQ201">
        <v>1.508</v>
      </c>
      <c r="BR201">
        <v>0.91800000000000004</v>
      </c>
      <c r="BS201">
        <v>1.6140000000000001</v>
      </c>
      <c r="BT201">
        <v>1.3680000000000001</v>
      </c>
      <c r="BU201">
        <v>0.42699999999999999</v>
      </c>
      <c r="BV201">
        <v>0.17599999999999999</v>
      </c>
      <c r="BW201">
        <v>0.89800000000000002</v>
      </c>
      <c r="BX201">
        <v>0.8</v>
      </c>
      <c r="BY201">
        <v>0.75900000000000001</v>
      </c>
      <c r="BZ201">
        <v>0.23300000000000001</v>
      </c>
      <c r="CA201">
        <v>1.0940000000000001</v>
      </c>
      <c r="CB201">
        <v>0.79500000000000004</v>
      </c>
      <c r="CC201">
        <v>0.51900000000000002</v>
      </c>
      <c r="CD201">
        <v>9.5820000000000007</v>
      </c>
      <c r="CE201">
        <v>0.71</v>
      </c>
      <c r="CF201">
        <v>1.3680000000000001</v>
      </c>
      <c r="CG201">
        <v>4.194</v>
      </c>
      <c r="CH201">
        <v>0.56899999999999995</v>
      </c>
      <c r="CI201">
        <v>1.764</v>
      </c>
      <c r="CJ201">
        <v>0.95399999999999996</v>
      </c>
      <c r="CK201">
        <v>9.5579999999999998</v>
      </c>
      <c r="CL201">
        <v>99.9</v>
      </c>
      <c r="CM201">
        <v>33.200000000000003</v>
      </c>
      <c r="CN201">
        <v>0.39600000000000002</v>
      </c>
      <c r="CO201">
        <v>0.25600000000000001</v>
      </c>
      <c r="CP201">
        <v>0.16800000000000001</v>
      </c>
      <c r="CQ201">
        <v>0.32800000000000001</v>
      </c>
      <c r="CR201">
        <v>0.46400000000000002</v>
      </c>
      <c r="CS201">
        <v>1.397</v>
      </c>
      <c r="CT201">
        <v>0.13600000000000001</v>
      </c>
      <c r="CU201">
        <v>5.7519999999999998</v>
      </c>
      <c r="CV201">
        <v>0.11700000000000001</v>
      </c>
      <c r="CW201">
        <v>2.6440000000000001</v>
      </c>
      <c r="CX201">
        <v>0.08</v>
      </c>
      <c r="CY201">
        <v>0.02</v>
      </c>
      <c r="CZ201">
        <v>0</v>
      </c>
      <c r="DA201">
        <v>11.763999999999999</v>
      </c>
      <c r="DB201">
        <v>0.156</v>
      </c>
      <c r="DC201">
        <v>7.5999999999999998E-2</v>
      </c>
      <c r="DD201">
        <v>0.69599999999999995</v>
      </c>
      <c r="DE201">
        <v>0.11600000000000001</v>
      </c>
      <c r="DF201">
        <v>8.0449999999999999</v>
      </c>
      <c r="DG201">
        <v>0.191</v>
      </c>
      <c r="DH201">
        <v>7.4999999999999997E-2</v>
      </c>
      <c r="DI201">
        <v>0</v>
      </c>
      <c r="DJ201">
        <v>9.359</v>
      </c>
      <c r="DK201">
        <v>0</v>
      </c>
      <c r="DL201">
        <v>0</v>
      </c>
      <c r="DM201">
        <v>1.694</v>
      </c>
      <c r="DN201">
        <v>0.29499999999999998</v>
      </c>
      <c r="DO201">
        <v>0</v>
      </c>
      <c r="DP201">
        <v>0</v>
      </c>
      <c r="DQ201">
        <v>1.2E-2</v>
      </c>
      <c r="DR201">
        <v>8.0000000000000002E-3</v>
      </c>
      <c r="DS201">
        <v>7.9000000000000001E-2</v>
      </c>
      <c r="DT201">
        <v>4.0000000000000001E-3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2.0880000000000001</v>
      </c>
      <c r="EA201">
        <v>0.65200000000000002</v>
      </c>
      <c r="EB201">
        <v>0.496</v>
      </c>
      <c r="EC201">
        <v>22.058</v>
      </c>
      <c r="ED201">
        <v>1.4419999999999999</v>
      </c>
      <c r="EE201">
        <v>53.6</v>
      </c>
      <c r="EF201">
        <v>0.998</v>
      </c>
      <c r="EG201">
        <v>2.4282499999999998</v>
      </c>
      <c r="EH201">
        <v>2.6059999999999999</v>
      </c>
      <c r="EI201">
        <v>81</v>
      </c>
      <c r="EJ201">
        <v>0</v>
      </c>
      <c r="EK201">
        <v>0</v>
      </c>
      <c r="EL201">
        <v>0</v>
      </c>
      <c r="EM201" t="s">
        <v>241</v>
      </c>
      <c r="ES201" t="s">
        <v>241</v>
      </c>
      <c r="FA201" t="s">
        <v>242</v>
      </c>
      <c r="FG201" t="s">
        <v>241</v>
      </c>
      <c r="FH201" t="s">
        <v>241</v>
      </c>
      <c r="GA201" t="s">
        <v>242</v>
      </c>
      <c r="GE201" t="s">
        <v>242</v>
      </c>
      <c r="GF201" t="s">
        <v>242</v>
      </c>
      <c r="GG201" t="s">
        <v>235</v>
      </c>
      <c r="GH201" t="s">
        <v>247</v>
      </c>
      <c r="GI201" t="s">
        <v>242</v>
      </c>
      <c r="GJ201" t="s">
        <v>242</v>
      </c>
      <c r="GK201" t="s">
        <v>242</v>
      </c>
      <c r="GL201">
        <v>0</v>
      </c>
      <c r="GM201">
        <v>0</v>
      </c>
      <c r="GN201">
        <v>0</v>
      </c>
    </row>
    <row r="202" spans="1:214">
      <c r="A202">
        <v>4</v>
      </c>
      <c r="B202" t="s">
        <v>343</v>
      </c>
      <c r="D202" t="s">
        <v>241</v>
      </c>
      <c r="E202" t="s">
        <v>231</v>
      </c>
      <c r="F202">
        <v>423.6</v>
      </c>
      <c r="G202">
        <v>1772.3424</v>
      </c>
      <c r="H202">
        <v>69.13</v>
      </c>
      <c r="I202">
        <v>19.047000000000001</v>
      </c>
      <c r="J202">
        <v>24.85</v>
      </c>
      <c r="K202">
        <v>29.138999999999999</v>
      </c>
      <c r="L202">
        <v>2.4620000000000002</v>
      </c>
      <c r="M202">
        <v>4.702</v>
      </c>
      <c r="N202">
        <v>0.59299999999999997</v>
      </c>
      <c r="O202">
        <v>0</v>
      </c>
      <c r="P202">
        <v>146.9</v>
      </c>
      <c r="Q202">
        <v>114.7</v>
      </c>
      <c r="R202">
        <v>0.12</v>
      </c>
      <c r="S202">
        <v>0.5</v>
      </c>
      <c r="T202">
        <v>1.024</v>
      </c>
      <c r="U202">
        <v>0.71299999999999997</v>
      </c>
      <c r="V202">
        <v>30.2</v>
      </c>
      <c r="W202">
        <v>0.56399999999999995</v>
      </c>
      <c r="X202">
        <v>0.29899999999999999</v>
      </c>
      <c r="Y202">
        <v>2.2867999999999999</v>
      </c>
      <c r="Z202">
        <v>6.1029999999999998</v>
      </c>
      <c r="AA202">
        <v>0.67900000000000005</v>
      </c>
      <c r="AB202">
        <v>0.26700000000000002</v>
      </c>
      <c r="AC202">
        <v>7.37</v>
      </c>
      <c r="AD202">
        <v>45.4</v>
      </c>
      <c r="AE202">
        <v>1.1200000000000001</v>
      </c>
      <c r="AF202">
        <v>10.51</v>
      </c>
      <c r="AG202">
        <v>1083.5999999999999</v>
      </c>
      <c r="AH202">
        <v>360.6</v>
      </c>
      <c r="AI202">
        <v>339.3</v>
      </c>
      <c r="AJ202">
        <v>49.5</v>
      </c>
      <c r="AK202">
        <v>356</v>
      </c>
      <c r="AL202">
        <v>187.3</v>
      </c>
      <c r="AM202">
        <v>1599.1</v>
      </c>
      <c r="AN202">
        <v>1.6930000000000001</v>
      </c>
      <c r="AO202">
        <v>2.9060000000000001</v>
      </c>
      <c r="AP202">
        <v>0.312</v>
      </c>
      <c r="AQ202">
        <v>0.59399999999999997</v>
      </c>
      <c r="AR202">
        <v>110.9</v>
      </c>
      <c r="AS202">
        <v>16.87</v>
      </c>
      <c r="AT202">
        <v>0</v>
      </c>
      <c r="AU202">
        <v>0</v>
      </c>
      <c r="AV202">
        <v>0</v>
      </c>
      <c r="AW202">
        <v>0</v>
      </c>
      <c r="AX202">
        <v>2.1419999999999999</v>
      </c>
      <c r="AY202">
        <v>2.2879999999999998</v>
      </c>
      <c r="AZ202">
        <v>0</v>
      </c>
      <c r="BA202">
        <v>4.4249999999999998</v>
      </c>
      <c r="BB202">
        <v>1.071</v>
      </c>
      <c r="BC202">
        <v>0.47499999999999998</v>
      </c>
      <c r="BD202">
        <v>0.32500000000000001</v>
      </c>
      <c r="BE202">
        <v>1.8660000000000001</v>
      </c>
      <c r="BF202">
        <v>0.08</v>
      </c>
      <c r="BG202">
        <v>0.09</v>
      </c>
      <c r="BH202">
        <v>0</v>
      </c>
      <c r="BI202">
        <v>22.048999999999999</v>
      </c>
      <c r="BJ202">
        <v>22.048999999999999</v>
      </c>
      <c r="BK202">
        <v>0.79600000000000004</v>
      </c>
      <c r="BL202">
        <v>1.056</v>
      </c>
      <c r="BM202">
        <v>0.155</v>
      </c>
      <c r="BN202">
        <v>0.40699999999999997</v>
      </c>
      <c r="BO202">
        <v>0.10100000000000001</v>
      </c>
      <c r="BP202">
        <v>1.0129999999999999</v>
      </c>
      <c r="BQ202">
        <v>1.508</v>
      </c>
      <c r="BR202">
        <v>0.91800000000000004</v>
      </c>
      <c r="BS202">
        <v>1.6140000000000001</v>
      </c>
      <c r="BT202">
        <v>1.3680000000000001</v>
      </c>
      <c r="BU202">
        <v>0.42699999999999999</v>
      </c>
      <c r="BV202">
        <v>0.17599999999999999</v>
      </c>
      <c r="BW202">
        <v>0.89800000000000002</v>
      </c>
      <c r="BX202">
        <v>0.8</v>
      </c>
      <c r="BY202">
        <v>0.75900000000000001</v>
      </c>
      <c r="BZ202">
        <v>0.23300000000000001</v>
      </c>
      <c r="CA202">
        <v>1.0940000000000001</v>
      </c>
      <c r="CB202">
        <v>0.79500000000000004</v>
      </c>
      <c r="CC202">
        <v>0.51900000000000002</v>
      </c>
      <c r="CD202">
        <v>9.5820000000000007</v>
      </c>
      <c r="CE202">
        <v>0.71</v>
      </c>
      <c r="CF202">
        <v>1.3680000000000001</v>
      </c>
      <c r="CG202">
        <v>4.194</v>
      </c>
      <c r="CH202">
        <v>0.56899999999999995</v>
      </c>
      <c r="CI202">
        <v>1.764</v>
      </c>
      <c r="CJ202">
        <v>0.95399999999999996</v>
      </c>
      <c r="CK202">
        <v>9.5579999999999998</v>
      </c>
      <c r="CL202">
        <v>99.9</v>
      </c>
      <c r="CM202">
        <v>33.200000000000003</v>
      </c>
      <c r="CN202">
        <v>0.39600000000000002</v>
      </c>
      <c r="CO202">
        <v>0.25600000000000001</v>
      </c>
      <c r="CP202">
        <v>0.16800000000000001</v>
      </c>
      <c r="CQ202">
        <v>0.32800000000000001</v>
      </c>
      <c r="CR202">
        <v>0.46400000000000002</v>
      </c>
      <c r="CS202">
        <v>1.397</v>
      </c>
      <c r="CT202">
        <v>0.13600000000000001</v>
      </c>
      <c r="CU202">
        <v>5.7519999999999998</v>
      </c>
      <c r="CV202">
        <v>0.11700000000000001</v>
      </c>
      <c r="CW202">
        <v>2.6440000000000001</v>
      </c>
      <c r="CX202">
        <v>0.08</v>
      </c>
      <c r="CY202">
        <v>0.02</v>
      </c>
      <c r="CZ202">
        <v>0</v>
      </c>
      <c r="DA202">
        <v>11.763999999999999</v>
      </c>
      <c r="DB202">
        <v>0.156</v>
      </c>
      <c r="DC202">
        <v>7.5999999999999998E-2</v>
      </c>
      <c r="DD202">
        <v>0.69599999999999995</v>
      </c>
      <c r="DE202">
        <v>0.11600000000000001</v>
      </c>
      <c r="DF202">
        <v>8.0449999999999999</v>
      </c>
      <c r="DG202">
        <v>0.191</v>
      </c>
      <c r="DH202">
        <v>7.4999999999999997E-2</v>
      </c>
      <c r="DI202">
        <v>0</v>
      </c>
      <c r="DJ202">
        <v>9.359</v>
      </c>
      <c r="DK202">
        <v>0</v>
      </c>
      <c r="DL202">
        <v>0</v>
      </c>
      <c r="DM202">
        <v>1.694</v>
      </c>
      <c r="DN202">
        <v>0.29499999999999998</v>
      </c>
      <c r="DO202">
        <v>0</v>
      </c>
      <c r="DP202">
        <v>0</v>
      </c>
      <c r="DQ202">
        <v>1.2E-2</v>
      </c>
      <c r="DR202">
        <v>8.0000000000000002E-3</v>
      </c>
      <c r="DS202">
        <v>7.9000000000000001E-2</v>
      </c>
      <c r="DT202">
        <v>4.0000000000000001E-3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2.0880000000000001</v>
      </c>
      <c r="EA202">
        <v>0.65200000000000002</v>
      </c>
      <c r="EB202">
        <v>0.496</v>
      </c>
      <c r="EC202">
        <v>22.058</v>
      </c>
      <c r="ED202">
        <v>1.4419999999999999</v>
      </c>
      <c r="EE202">
        <v>53.6</v>
      </c>
      <c r="EF202">
        <v>0.998</v>
      </c>
      <c r="EG202">
        <v>2.4282499999999998</v>
      </c>
      <c r="EH202">
        <v>2.6059999999999999</v>
      </c>
      <c r="EI202">
        <v>81</v>
      </c>
      <c r="EJ202">
        <v>0</v>
      </c>
      <c r="EK202">
        <v>0</v>
      </c>
      <c r="EL202">
        <v>0</v>
      </c>
      <c r="EM202" t="s">
        <v>241</v>
      </c>
      <c r="EN202" t="s">
        <v>242</v>
      </c>
      <c r="EO202" t="s">
        <v>242</v>
      </c>
      <c r="EP202" t="s">
        <v>242</v>
      </c>
      <c r="EQ202" t="s">
        <v>242</v>
      </c>
      <c r="ER202" t="s">
        <v>242</v>
      </c>
      <c r="ES202" t="s">
        <v>241</v>
      </c>
      <c r="ET202" t="s">
        <v>242</v>
      </c>
      <c r="EU202" t="s">
        <v>242</v>
      </c>
      <c r="EV202" t="s">
        <v>242</v>
      </c>
      <c r="EW202" t="s">
        <v>242</v>
      </c>
      <c r="EX202" t="s">
        <v>242</v>
      </c>
      <c r="EY202" t="s">
        <v>242</v>
      </c>
      <c r="EZ202" t="s">
        <v>242</v>
      </c>
      <c r="FA202" t="s">
        <v>242</v>
      </c>
      <c r="FB202" t="s">
        <v>242</v>
      </c>
      <c r="FC202" t="s">
        <v>242</v>
      </c>
      <c r="FD202" t="s">
        <v>242</v>
      </c>
      <c r="FE202" t="s">
        <v>242</v>
      </c>
      <c r="FF202" t="s">
        <v>242</v>
      </c>
      <c r="FG202" t="s">
        <v>241</v>
      </c>
      <c r="FH202" t="s">
        <v>241</v>
      </c>
      <c r="FI202" t="s">
        <v>242</v>
      </c>
      <c r="FJ202" t="s">
        <v>242</v>
      </c>
      <c r="FK202" t="s">
        <v>242</v>
      </c>
      <c r="FL202" t="s">
        <v>242</v>
      </c>
      <c r="FM202" t="s">
        <v>242</v>
      </c>
      <c r="FN202" t="s">
        <v>242</v>
      </c>
      <c r="FO202" t="s">
        <v>242</v>
      </c>
      <c r="FP202" t="s">
        <v>242</v>
      </c>
      <c r="FQ202" t="s">
        <v>242</v>
      </c>
      <c r="FR202" t="s">
        <v>242</v>
      </c>
      <c r="FS202" t="s">
        <v>242</v>
      </c>
      <c r="FT202" t="s">
        <v>242</v>
      </c>
      <c r="FU202" t="s">
        <v>242</v>
      </c>
      <c r="FV202" t="s">
        <v>242</v>
      </c>
      <c r="FW202" t="s">
        <v>242</v>
      </c>
      <c r="FX202" t="s">
        <v>242</v>
      </c>
      <c r="FY202" t="s">
        <v>242</v>
      </c>
      <c r="FZ202" t="s">
        <v>242</v>
      </c>
      <c r="GA202" t="s">
        <v>242</v>
      </c>
      <c r="GB202" t="s">
        <v>242</v>
      </c>
      <c r="GC202" t="s">
        <v>242</v>
      </c>
      <c r="GD202" t="s">
        <v>242</v>
      </c>
      <c r="GE202" t="s">
        <v>242</v>
      </c>
      <c r="GF202" t="s">
        <v>242</v>
      </c>
      <c r="GG202" t="s">
        <v>235</v>
      </c>
      <c r="GH202" t="s">
        <v>247</v>
      </c>
      <c r="GI202" t="s">
        <v>242</v>
      </c>
      <c r="GJ202" t="s">
        <v>242</v>
      </c>
      <c r="GK202" t="s">
        <v>242</v>
      </c>
      <c r="GL202">
        <v>0</v>
      </c>
      <c r="GM202">
        <v>0</v>
      </c>
      <c r="GN202">
        <v>0</v>
      </c>
      <c r="GR202" t="s">
        <v>242</v>
      </c>
      <c r="GS202" t="s">
        <v>242</v>
      </c>
      <c r="GT202" t="s">
        <v>242</v>
      </c>
      <c r="GU202" t="s">
        <v>242</v>
      </c>
      <c r="GV202" t="s">
        <v>242</v>
      </c>
      <c r="GW202" t="s">
        <v>242</v>
      </c>
      <c r="GX202" t="s">
        <v>242</v>
      </c>
      <c r="GY202" t="s">
        <v>242</v>
      </c>
      <c r="GZ202" t="s">
        <v>242</v>
      </c>
      <c r="HA202" t="s">
        <v>242</v>
      </c>
      <c r="HB202" t="s">
        <v>242</v>
      </c>
      <c r="HC202" t="s">
        <v>242</v>
      </c>
      <c r="HD202" t="s">
        <v>242</v>
      </c>
      <c r="HE202" t="s">
        <v>242</v>
      </c>
      <c r="HF202" t="s">
        <v>242</v>
      </c>
    </row>
    <row r="203" spans="1:214">
      <c r="A203">
        <v>1</v>
      </c>
      <c r="B203" t="s">
        <v>13</v>
      </c>
      <c r="C203" t="s">
        <v>455</v>
      </c>
    </row>
    <row r="204" spans="1:214">
      <c r="A204">
        <v>2</v>
      </c>
      <c r="B204" t="s">
        <v>229</v>
      </c>
    </row>
    <row r="205" spans="1:214">
      <c r="A205">
        <v>3</v>
      </c>
      <c r="B205" t="s">
        <v>257</v>
      </c>
      <c r="F205">
        <v>162.875</v>
      </c>
      <c r="G205">
        <v>681.46900000000005</v>
      </c>
      <c r="H205">
        <v>57.101030000000002</v>
      </c>
      <c r="I205">
        <v>9.8386300000000002</v>
      </c>
      <c r="J205">
        <v>8.7385300000000008</v>
      </c>
      <c r="K205">
        <v>10.4892</v>
      </c>
      <c r="L205">
        <v>1.7444</v>
      </c>
      <c r="M205">
        <v>0.75105</v>
      </c>
      <c r="N205">
        <v>9.1179999999999997E-2</v>
      </c>
      <c r="O205">
        <v>0</v>
      </c>
      <c r="P205">
        <v>150.505</v>
      </c>
      <c r="Q205">
        <v>45.4</v>
      </c>
      <c r="R205">
        <v>0.57204999999999995</v>
      </c>
      <c r="S205">
        <v>0.1835</v>
      </c>
      <c r="T205">
        <v>0.60860000000000003</v>
      </c>
      <c r="U205">
        <v>0.59360000000000002</v>
      </c>
      <c r="V205">
        <v>58.902500000000003</v>
      </c>
      <c r="W205">
        <v>7.5679999999999997E-2</v>
      </c>
      <c r="X205">
        <v>9.3229999999999993E-2</v>
      </c>
      <c r="Y205">
        <v>1.6030800000000001</v>
      </c>
      <c r="Z205">
        <v>3.1035499999999998</v>
      </c>
      <c r="AA205">
        <v>0.39922999999999997</v>
      </c>
      <c r="AB205">
        <v>0.11962</v>
      </c>
      <c r="AC205">
        <v>3.2297500000000001</v>
      </c>
      <c r="AD205">
        <v>16.877500000000001</v>
      </c>
      <c r="AE205">
        <v>1.22</v>
      </c>
      <c r="AF205">
        <v>10.828279999999999</v>
      </c>
      <c r="AG205">
        <v>28.192499999999999</v>
      </c>
      <c r="AH205">
        <v>225.8475</v>
      </c>
      <c r="AI205">
        <v>38.032499999999999</v>
      </c>
      <c r="AJ205">
        <v>15.7525</v>
      </c>
      <c r="AK205">
        <v>155.5</v>
      </c>
      <c r="AL205">
        <v>78.63</v>
      </c>
      <c r="AM205">
        <v>46.545000000000002</v>
      </c>
      <c r="AN205">
        <v>3.1111</v>
      </c>
      <c r="AO205">
        <v>1.7091000000000001</v>
      </c>
      <c r="AP205">
        <v>8.4750000000000006E-2</v>
      </c>
      <c r="AQ205">
        <v>0.15301999999999999</v>
      </c>
      <c r="AR205">
        <v>41.234999999999999</v>
      </c>
      <c r="AS205">
        <v>2.30525</v>
      </c>
      <c r="AT205">
        <v>0.01</v>
      </c>
      <c r="AU205">
        <v>0</v>
      </c>
      <c r="AV205">
        <v>2.5000000000000001E-3</v>
      </c>
      <c r="AW205">
        <v>0.01</v>
      </c>
      <c r="AX205">
        <v>0.55059999999999998</v>
      </c>
      <c r="AY205">
        <v>0.43180000000000002</v>
      </c>
      <c r="AZ205">
        <v>0</v>
      </c>
      <c r="BA205">
        <v>0.98240000000000005</v>
      </c>
      <c r="BB205">
        <v>0.61094999999999999</v>
      </c>
      <c r="BC205">
        <v>0</v>
      </c>
      <c r="BD205">
        <v>0.03</v>
      </c>
      <c r="BE205">
        <v>0.64095000000000002</v>
      </c>
      <c r="BF205">
        <v>0.16889999999999999</v>
      </c>
      <c r="BG205">
        <v>0</v>
      </c>
      <c r="BH205">
        <v>0</v>
      </c>
      <c r="BI205">
        <v>8.6226500000000001</v>
      </c>
      <c r="BJ205">
        <v>8.6226500000000001</v>
      </c>
      <c r="BK205">
        <v>0.42895</v>
      </c>
      <c r="BL205">
        <v>0.48</v>
      </c>
      <c r="BM205">
        <v>0.29544999999999999</v>
      </c>
      <c r="BN205">
        <v>0.56115000000000004</v>
      </c>
      <c r="BO205">
        <v>8.3049999999999999E-2</v>
      </c>
      <c r="BP205">
        <v>0.47770000000000001</v>
      </c>
      <c r="BQ205">
        <v>1.3691</v>
      </c>
      <c r="BR205">
        <v>0.41144999999999998</v>
      </c>
      <c r="BS205">
        <v>0.66520000000000001</v>
      </c>
      <c r="BT205">
        <v>0.64627999999999997</v>
      </c>
      <c r="BU205">
        <v>0.1991</v>
      </c>
      <c r="BV205">
        <v>0.10283</v>
      </c>
      <c r="BW205">
        <v>0.38123000000000001</v>
      </c>
      <c r="BX205">
        <v>0.27788000000000002</v>
      </c>
      <c r="BY205">
        <v>0.38507999999999998</v>
      </c>
      <c r="BZ205">
        <v>9.2399999999999996E-2</v>
      </c>
      <c r="CA205">
        <v>0.49402000000000001</v>
      </c>
      <c r="CB205">
        <v>0.59448000000000001</v>
      </c>
      <c r="CC205">
        <v>0.26574999999999999</v>
      </c>
      <c r="CD205">
        <v>4.5092999999999996</v>
      </c>
      <c r="CE205">
        <v>0.58452000000000004</v>
      </c>
      <c r="CF205">
        <v>0.80742999999999998</v>
      </c>
      <c r="CG205">
        <v>1.5597000000000001</v>
      </c>
      <c r="CH205">
        <v>0.59619999999999995</v>
      </c>
      <c r="CI205">
        <v>0.57493000000000005</v>
      </c>
      <c r="CJ205">
        <v>0.40153</v>
      </c>
      <c r="CK205">
        <v>4.5247999999999999</v>
      </c>
      <c r="CL205">
        <v>61.825000000000003</v>
      </c>
      <c r="CM205">
        <v>20.625</v>
      </c>
      <c r="CN205">
        <v>0.14399999999999999</v>
      </c>
      <c r="CO205">
        <v>9.1499999999999998E-2</v>
      </c>
      <c r="CP205">
        <v>5.3499999999999999E-2</v>
      </c>
      <c r="CQ205">
        <v>0.1125</v>
      </c>
      <c r="CR205">
        <v>0.13750000000000001</v>
      </c>
      <c r="CS205">
        <v>0.53749999999999998</v>
      </c>
      <c r="CT205">
        <v>6.8500000000000005E-2</v>
      </c>
      <c r="CU205">
        <v>2.2048999999999999</v>
      </c>
      <c r="CV205">
        <v>7.4999999999999997E-2</v>
      </c>
      <c r="CW205">
        <v>0.96708000000000005</v>
      </c>
      <c r="CX205">
        <v>2.5499999999999998E-2</v>
      </c>
      <c r="CY205">
        <v>0</v>
      </c>
      <c r="CZ205">
        <v>0</v>
      </c>
      <c r="DA205">
        <v>4.4194699999999996</v>
      </c>
      <c r="DB205">
        <v>0.11600000000000001</v>
      </c>
      <c r="DC205">
        <v>2.75E-2</v>
      </c>
      <c r="DD205">
        <v>0.32357000000000002</v>
      </c>
      <c r="DE205">
        <v>4.9500000000000002E-2</v>
      </c>
      <c r="DF205">
        <v>2.78498</v>
      </c>
      <c r="DG205">
        <v>1.35E-2</v>
      </c>
      <c r="DH205">
        <v>0</v>
      </c>
      <c r="DI205">
        <v>0</v>
      </c>
      <c r="DJ205">
        <v>3.3180499999999999</v>
      </c>
      <c r="DK205">
        <v>0</v>
      </c>
      <c r="DL205">
        <v>0</v>
      </c>
      <c r="DM205">
        <v>0.2994</v>
      </c>
      <c r="DN205">
        <v>0.13875000000000001</v>
      </c>
      <c r="DO205">
        <v>0</v>
      </c>
      <c r="DP205">
        <v>0</v>
      </c>
      <c r="DQ205">
        <v>0</v>
      </c>
      <c r="DR205">
        <v>0</v>
      </c>
      <c r="DS205">
        <v>1.4999999999999999E-2</v>
      </c>
      <c r="DT205">
        <v>6.0000000000000001E-3</v>
      </c>
      <c r="DU205">
        <v>0</v>
      </c>
      <c r="DV205">
        <v>0</v>
      </c>
      <c r="DW205">
        <v>0</v>
      </c>
      <c r="DX205">
        <v>0</v>
      </c>
      <c r="DY205">
        <v>6.0000000000000001E-3</v>
      </c>
      <c r="DZ205">
        <v>0.46515000000000001</v>
      </c>
      <c r="EA205">
        <v>0.23599999999999999</v>
      </c>
      <c r="EB205">
        <v>0.16600000000000001</v>
      </c>
      <c r="EC205">
        <v>7.80098</v>
      </c>
      <c r="ED205">
        <v>0.58889999999999998</v>
      </c>
      <c r="EE205">
        <v>48.1</v>
      </c>
      <c r="EF205">
        <v>0.89707999999999999</v>
      </c>
      <c r="EG205">
        <v>0.87409999999999999</v>
      </c>
      <c r="EH205">
        <v>0.43068000000000001</v>
      </c>
      <c r="EI205">
        <v>85.487499999999997</v>
      </c>
      <c r="EJ205">
        <v>0</v>
      </c>
      <c r="EK205">
        <v>0</v>
      </c>
      <c r="EL205">
        <v>0</v>
      </c>
      <c r="EM205" t="s">
        <v>241</v>
      </c>
      <c r="EO205" t="s">
        <v>241</v>
      </c>
      <c r="ES205" t="s">
        <v>241</v>
      </c>
      <c r="EU205" t="s">
        <v>241</v>
      </c>
      <c r="FA205" t="s">
        <v>242</v>
      </c>
      <c r="FG205" t="s">
        <v>241</v>
      </c>
      <c r="GA205" t="s">
        <v>242</v>
      </c>
      <c r="GE205" t="s">
        <v>242</v>
      </c>
      <c r="GF205" t="s">
        <v>242</v>
      </c>
      <c r="GG205" t="s">
        <v>230</v>
      </c>
      <c r="GH205" t="s">
        <v>243</v>
      </c>
      <c r="GI205" t="s">
        <v>242</v>
      </c>
      <c r="GJ205" t="s">
        <v>242</v>
      </c>
      <c r="GK205" t="s">
        <v>242</v>
      </c>
      <c r="GL205">
        <v>0</v>
      </c>
      <c r="GM205">
        <v>0</v>
      </c>
      <c r="GN205">
        <v>0</v>
      </c>
    </row>
    <row r="206" spans="1:214">
      <c r="A206">
        <v>4</v>
      </c>
      <c r="B206" t="s">
        <v>456</v>
      </c>
      <c r="D206" t="s">
        <v>241</v>
      </c>
      <c r="E206" t="s">
        <v>231</v>
      </c>
      <c r="F206">
        <v>162.875</v>
      </c>
      <c r="G206">
        <v>681.46900000000005</v>
      </c>
      <c r="H206">
        <v>57.101030000000002</v>
      </c>
      <c r="I206">
        <v>9.8386300000000002</v>
      </c>
      <c r="J206">
        <v>8.7385300000000008</v>
      </c>
      <c r="K206">
        <v>10.4892</v>
      </c>
      <c r="L206">
        <v>1.7444</v>
      </c>
      <c r="M206">
        <v>0.75105</v>
      </c>
      <c r="N206">
        <v>9.1179999999999997E-2</v>
      </c>
      <c r="O206">
        <v>0</v>
      </c>
      <c r="P206">
        <v>150.505</v>
      </c>
      <c r="Q206">
        <v>45.4</v>
      </c>
      <c r="R206">
        <v>0.57204999999999995</v>
      </c>
      <c r="S206">
        <v>0.1835</v>
      </c>
      <c r="T206">
        <v>0.60860000000000003</v>
      </c>
      <c r="U206">
        <v>0.59360000000000002</v>
      </c>
      <c r="V206">
        <v>58.902500000000003</v>
      </c>
      <c r="W206">
        <v>7.5679999999999997E-2</v>
      </c>
      <c r="X206">
        <v>9.3229999999999993E-2</v>
      </c>
      <c r="Y206">
        <v>1.6030800000000001</v>
      </c>
      <c r="Z206">
        <v>3.1035499999999998</v>
      </c>
      <c r="AA206">
        <v>0.39922999999999997</v>
      </c>
      <c r="AB206">
        <v>0.11962</v>
      </c>
      <c r="AC206">
        <v>3.2297500000000001</v>
      </c>
      <c r="AD206">
        <v>16.877500000000001</v>
      </c>
      <c r="AE206">
        <v>1.22</v>
      </c>
      <c r="AF206">
        <v>10.828279999999999</v>
      </c>
      <c r="AG206">
        <v>28.192499999999999</v>
      </c>
      <c r="AH206">
        <v>225.8475</v>
      </c>
      <c r="AI206">
        <v>38.032499999999999</v>
      </c>
      <c r="AJ206">
        <v>15.7525</v>
      </c>
      <c r="AK206">
        <v>155.5</v>
      </c>
      <c r="AL206">
        <v>78.63</v>
      </c>
      <c r="AM206">
        <v>46.545000000000002</v>
      </c>
      <c r="AN206">
        <v>3.1111</v>
      </c>
      <c r="AO206">
        <v>1.7091000000000001</v>
      </c>
      <c r="AP206">
        <v>8.4750000000000006E-2</v>
      </c>
      <c r="AQ206">
        <v>0.15301999999999999</v>
      </c>
      <c r="AR206">
        <v>41.234999999999999</v>
      </c>
      <c r="AS206">
        <v>2.30525</v>
      </c>
      <c r="AT206">
        <v>0.01</v>
      </c>
      <c r="AU206">
        <v>0</v>
      </c>
      <c r="AV206">
        <v>2.5000000000000001E-3</v>
      </c>
      <c r="AW206">
        <v>0.01</v>
      </c>
      <c r="AX206">
        <v>0.55059999999999998</v>
      </c>
      <c r="AY206">
        <v>0.43180000000000002</v>
      </c>
      <c r="AZ206">
        <v>0</v>
      </c>
      <c r="BA206">
        <v>0.98240000000000005</v>
      </c>
      <c r="BB206">
        <v>0.61094999999999999</v>
      </c>
      <c r="BC206">
        <v>0</v>
      </c>
      <c r="BD206">
        <v>0.03</v>
      </c>
      <c r="BE206">
        <v>0.64095000000000002</v>
      </c>
      <c r="BF206">
        <v>0.16889999999999999</v>
      </c>
      <c r="BG206">
        <v>0</v>
      </c>
      <c r="BH206">
        <v>0</v>
      </c>
      <c r="BI206">
        <v>8.6226500000000001</v>
      </c>
      <c r="BJ206">
        <v>8.6226500000000001</v>
      </c>
      <c r="BK206">
        <v>0.42895</v>
      </c>
      <c r="BL206">
        <v>0.48</v>
      </c>
      <c r="BM206">
        <v>0.29544999999999999</v>
      </c>
      <c r="BN206">
        <v>0.56115000000000004</v>
      </c>
      <c r="BO206">
        <v>8.3049999999999999E-2</v>
      </c>
      <c r="BP206">
        <v>0.47770000000000001</v>
      </c>
      <c r="BQ206">
        <v>1.3691</v>
      </c>
      <c r="BR206">
        <v>0.41144999999999998</v>
      </c>
      <c r="BS206">
        <v>0.66520000000000001</v>
      </c>
      <c r="BT206">
        <v>0.64627999999999997</v>
      </c>
      <c r="BU206">
        <v>0.1991</v>
      </c>
      <c r="BV206">
        <v>0.10283</v>
      </c>
      <c r="BW206">
        <v>0.38123000000000001</v>
      </c>
      <c r="BX206">
        <v>0.27788000000000002</v>
      </c>
      <c r="BY206">
        <v>0.38507999999999998</v>
      </c>
      <c r="BZ206">
        <v>9.2399999999999996E-2</v>
      </c>
      <c r="CA206">
        <v>0.49402000000000001</v>
      </c>
      <c r="CB206">
        <v>0.59448000000000001</v>
      </c>
      <c r="CC206">
        <v>0.26574999999999999</v>
      </c>
      <c r="CD206">
        <v>4.5092999999999996</v>
      </c>
      <c r="CE206">
        <v>0.58452000000000004</v>
      </c>
      <c r="CF206">
        <v>0.80742999999999998</v>
      </c>
      <c r="CG206">
        <v>1.5597000000000001</v>
      </c>
      <c r="CH206">
        <v>0.59619999999999995</v>
      </c>
      <c r="CI206">
        <v>0.57493000000000005</v>
      </c>
      <c r="CJ206">
        <v>0.40153</v>
      </c>
      <c r="CK206">
        <v>4.5247999999999999</v>
      </c>
      <c r="CL206">
        <v>61.825000000000003</v>
      </c>
      <c r="CM206">
        <v>20.625</v>
      </c>
      <c r="CN206">
        <v>0.14399999999999999</v>
      </c>
      <c r="CO206">
        <v>9.1499999999999998E-2</v>
      </c>
      <c r="CP206">
        <v>5.3499999999999999E-2</v>
      </c>
      <c r="CQ206">
        <v>0.1125</v>
      </c>
      <c r="CR206">
        <v>0.13750000000000001</v>
      </c>
      <c r="CS206">
        <v>0.53749999999999998</v>
      </c>
      <c r="CT206">
        <v>6.8500000000000005E-2</v>
      </c>
      <c r="CU206">
        <v>2.2048999999999999</v>
      </c>
      <c r="CV206">
        <v>7.4999999999999997E-2</v>
      </c>
      <c r="CW206">
        <v>0.96708000000000005</v>
      </c>
      <c r="CX206">
        <v>2.5499999999999998E-2</v>
      </c>
      <c r="CY206">
        <v>0</v>
      </c>
      <c r="CZ206">
        <v>0</v>
      </c>
      <c r="DA206">
        <v>4.4194699999999996</v>
      </c>
      <c r="DB206">
        <v>0.11600000000000001</v>
      </c>
      <c r="DC206">
        <v>2.75E-2</v>
      </c>
      <c r="DD206">
        <v>0.32357000000000002</v>
      </c>
      <c r="DE206">
        <v>4.9500000000000002E-2</v>
      </c>
      <c r="DF206">
        <v>2.78498</v>
      </c>
      <c r="DG206">
        <v>1.35E-2</v>
      </c>
      <c r="DH206">
        <v>0</v>
      </c>
      <c r="DI206">
        <v>0</v>
      </c>
      <c r="DJ206">
        <v>3.3180499999999999</v>
      </c>
      <c r="DK206">
        <v>0</v>
      </c>
      <c r="DL206">
        <v>0</v>
      </c>
      <c r="DM206">
        <v>0.2994</v>
      </c>
      <c r="DN206">
        <v>0.13875000000000001</v>
      </c>
      <c r="DO206">
        <v>0</v>
      </c>
      <c r="DP206">
        <v>0</v>
      </c>
      <c r="DQ206">
        <v>0</v>
      </c>
      <c r="DR206">
        <v>0</v>
      </c>
      <c r="DS206">
        <v>1.4999999999999999E-2</v>
      </c>
      <c r="DT206">
        <v>6.0000000000000001E-3</v>
      </c>
      <c r="DU206">
        <v>0</v>
      </c>
      <c r="DV206">
        <v>0</v>
      </c>
      <c r="DW206">
        <v>0</v>
      </c>
      <c r="DX206">
        <v>0</v>
      </c>
      <c r="DY206">
        <v>6.0000000000000001E-3</v>
      </c>
      <c r="DZ206">
        <v>0.46515000000000001</v>
      </c>
      <c r="EA206">
        <v>0.23599999999999999</v>
      </c>
      <c r="EB206">
        <v>0.16600000000000001</v>
      </c>
      <c r="EC206">
        <v>7.80098</v>
      </c>
      <c r="ED206">
        <v>0.58889999999999998</v>
      </c>
      <c r="EE206">
        <v>48.1</v>
      </c>
      <c r="EF206">
        <v>0.89707999999999999</v>
      </c>
      <c r="EG206">
        <v>0.87409999999999999</v>
      </c>
      <c r="EH206">
        <v>0.43068000000000001</v>
      </c>
      <c r="EI206">
        <v>85.487499999999997</v>
      </c>
      <c r="EJ206">
        <v>0</v>
      </c>
      <c r="EK206">
        <v>0</v>
      </c>
      <c r="EL206">
        <v>0</v>
      </c>
      <c r="EM206" t="s">
        <v>241</v>
      </c>
      <c r="EN206" t="s">
        <v>242</v>
      </c>
      <c r="EO206" t="s">
        <v>241</v>
      </c>
      <c r="EP206" t="s">
        <v>242</v>
      </c>
      <c r="EQ206" t="s">
        <v>242</v>
      </c>
      <c r="ER206" t="s">
        <v>242</v>
      </c>
      <c r="ES206" t="s">
        <v>241</v>
      </c>
      <c r="ET206" t="s">
        <v>242</v>
      </c>
      <c r="EU206" t="s">
        <v>241</v>
      </c>
      <c r="EV206" t="s">
        <v>242</v>
      </c>
      <c r="EW206" t="s">
        <v>242</v>
      </c>
      <c r="EX206" t="s">
        <v>242</v>
      </c>
      <c r="EY206" t="s">
        <v>242</v>
      </c>
      <c r="EZ206" t="s">
        <v>242</v>
      </c>
      <c r="FA206" t="s">
        <v>242</v>
      </c>
      <c r="FB206" t="s">
        <v>242</v>
      </c>
      <c r="FC206" t="s">
        <v>242</v>
      </c>
      <c r="FD206" t="s">
        <v>242</v>
      </c>
      <c r="FE206" t="s">
        <v>242</v>
      </c>
      <c r="FF206" t="s">
        <v>242</v>
      </c>
      <c r="FG206" t="s">
        <v>241</v>
      </c>
      <c r="FH206" t="s">
        <v>242</v>
      </c>
      <c r="FI206" t="s">
        <v>242</v>
      </c>
      <c r="FJ206" t="s">
        <v>242</v>
      </c>
      <c r="FK206" t="s">
        <v>242</v>
      </c>
      <c r="FL206" t="s">
        <v>242</v>
      </c>
      <c r="FM206" t="s">
        <v>242</v>
      </c>
      <c r="FN206" t="s">
        <v>242</v>
      </c>
      <c r="FO206" t="s">
        <v>242</v>
      </c>
      <c r="FP206" t="s">
        <v>242</v>
      </c>
      <c r="FQ206" t="s">
        <v>242</v>
      </c>
      <c r="FR206" t="s">
        <v>242</v>
      </c>
      <c r="FS206" t="s">
        <v>242</v>
      </c>
      <c r="FT206" t="s">
        <v>242</v>
      </c>
      <c r="FU206" t="s">
        <v>242</v>
      </c>
      <c r="FV206" t="s">
        <v>242</v>
      </c>
      <c r="FW206" t="s">
        <v>242</v>
      </c>
      <c r="FX206" t="s">
        <v>242</v>
      </c>
      <c r="FY206" t="s">
        <v>242</v>
      </c>
      <c r="FZ206" t="s">
        <v>242</v>
      </c>
      <c r="GA206" t="s">
        <v>242</v>
      </c>
      <c r="GB206" t="s">
        <v>242</v>
      </c>
      <c r="GC206" t="s">
        <v>242</v>
      </c>
      <c r="GD206" t="s">
        <v>242</v>
      </c>
      <c r="GE206" t="s">
        <v>242</v>
      </c>
      <c r="GF206" t="s">
        <v>242</v>
      </c>
      <c r="GG206" t="s">
        <v>230</v>
      </c>
      <c r="GH206" t="s">
        <v>243</v>
      </c>
      <c r="GI206" t="s">
        <v>242</v>
      </c>
      <c r="GJ206" t="s">
        <v>242</v>
      </c>
      <c r="GK206" t="s">
        <v>242</v>
      </c>
      <c r="GL206">
        <v>0</v>
      </c>
      <c r="GM206">
        <v>0</v>
      </c>
      <c r="GN206">
        <v>0</v>
      </c>
      <c r="GR206" t="s">
        <v>242</v>
      </c>
      <c r="GS206" t="s">
        <v>242</v>
      </c>
      <c r="GT206" t="s">
        <v>242</v>
      </c>
      <c r="GU206" t="s">
        <v>242</v>
      </c>
      <c r="GV206" t="s">
        <v>242</v>
      </c>
      <c r="GW206" t="s">
        <v>242</v>
      </c>
      <c r="GX206" t="s">
        <v>242</v>
      </c>
      <c r="GY206" t="s">
        <v>242</v>
      </c>
      <c r="GZ206" t="s">
        <v>242</v>
      </c>
      <c r="HA206" t="s">
        <v>242</v>
      </c>
      <c r="HB206" t="s">
        <v>242</v>
      </c>
      <c r="HC206" t="s">
        <v>242</v>
      </c>
      <c r="HD206" t="s">
        <v>242</v>
      </c>
      <c r="HE206" t="s">
        <v>242</v>
      </c>
      <c r="HF206" t="s">
        <v>242</v>
      </c>
    </row>
    <row r="207" spans="1:214">
      <c r="A207">
        <v>3</v>
      </c>
      <c r="B207" t="s">
        <v>258</v>
      </c>
      <c r="F207">
        <v>145.47</v>
      </c>
      <c r="G207">
        <v>608.64648</v>
      </c>
      <c r="H207">
        <v>34.2121</v>
      </c>
      <c r="I207">
        <v>5.0814000000000004</v>
      </c>
      <c r="J207">
        <v>8.3027999999999995</v>
      </c>
      <c r="K207">
        <v>11.9626</v>
      </c>
      <c r="L207">
        <v>0.55359999999999998</v>
      </c>
      <c r="M207">
        <v>0.48039999999999999</v>
      </c>
      <c r="N207">
        <v>6.59E-2</v>
      </c>
      <c r="O207">
        <v>0</v>
      </c>
      <c r="P207">
        <v>68.31</v>
      </c>
      <c r="Q207">
        <v>56.12</v>
      </c>
      <c r="R207">
        <v>9.3899999999999997E-2</v>
      </c>
      <c r="S207">
        <v>0.251</v>
      </c>
      <c r="T207">
        <v>1.3362000000000001</v>
      </c>
      <c r="U207">
        <v>9.1600000000000001E-2</v>
      </c>
      <c r="V207">
        <v>14.15</v>
      </c>
      <c r="W207">
        <v>4.5600000000000002E-2</v>
      </c>
      <c r="X207">
        <v>6.4299999999999996E-2</v>
      </c>
      <c r="Y207">
        <v>0.1623</v>
      </c>
      <c r="Z207">
        <v>0.76119999999999999</v>
      </c>
      <c r="AA207">
        <v>0.18140000000000001</v>
      </c>
      <c r="AB207">
        <v>4.9200000000000001E-2</v>
      </c>
      <c r="AC207">
        <v>1.3859999999999999</v>
      </c>
      <c r="AD207">
        <v>5.32</v>
      </c>
      <c r="AE207">
        <v>0.12</v>
      </c>
      <c r="AF207">
        <v>1.5204</v>
      </c>
      <c r="AG207">
        <v>25.27</v>
      </c>
      <c r="AH207">
        <v>109.95</v>
      </c>
      <c r="AI207">
        <v>59.35</v>
      </c>
      <c r="AJ207">
        <v>11.44</v>
      </c>
      <c r="AK207">
        <v>102.27</v>
      </c>
      <c r="AL207">
        <v>17.03</v>
      </c>
      <c r="AM207">
        <v>51.61</v>
      </c>
      <c r="AN207">
        <v>1.8904000000000001</v>
      </c>
      <c r="AO207">
        <v>0.31990000000000002</v>
      </c>
      <c r="AP207">
        <v>3.7600000000000001E-2</v>
      </c>
      <c r="AQ207">
        <v>0.16600000000000001</v>
      </c>
      <c r="AR207">
        <v>12.51</v>
      </c>
      <c r="AS207">
        <v>2.597</v>
      </c>
      <c r="AT207">
        <v>0</v>
      </c>
      <c r="AU207">
        <v>0</v>
      </c>
      <c r="AV207">
        <v>0</v>
      </c>
      <c r="AW207">
        <v>0</v>
      </c>
      <c r="AX207">
        <v>9.0999999999999998E-2</v>
      </c>
      <c r="AY207">
        <v>8.7400000000000005E-2</v>
      </c>
      <c r="AZ207">
        <v>0</v>
      </c>
      <c r="BA207">
        <v>0.1772</v>
      </c>
      <c r="BB207">
        <v>6.3700000000000007E-2</v>
      </c>
      <c r="BC207">
        <v>0</v>
      </c>
      <c r="BD207">
        <v>1.4279999999999999</v>
      </c>
      <c r="BE207">
        <v>1.4917</v>
      </c>
      <c r="BF207">
        <v>4.8000000000000001E-2</v>
      </c>
      <c r="BG207">
        <v>5.16E-2</v>
      </c>
      <c r="BH207">
        <v>0</v>
      </c>
      <c r="BI207">
        <v>9.1561000000000003</v>
      </c>
      <c r="BJ207">
        <v>9.1561000000000003</v>
      </c>
      <c r="BK207">
        <v>0.1981</v>
      </c>
      <c r="BL207">
        <v>0.26840000000000003</v>
      </c>
      <c r="BM207">
        <v>4.5999999999999999E-2</v>
      </c>
      <c r="BN207">
        <v>9.9099999999999994E-2</v>
      </c>
      <c r="BO207">
        <v>1.5100000000000001E-2</v>
      </c>
      <c r="BP207">
        <v>0.19839999999999999</v>
      </c>
      <c r="BQ207">
        <v>0.42699999999999999</v>
      </c>
      <c r="BR207">
        <v>0.16500000000000001</v>
      </c>
      <c r="BS207">
        <v>0.2873</v>
      </c>
      <c r="BT207">
        <v>0.20660000000000001</v>
      </c>
      <c r="BU207">
        <v>7.0800000000000002E-2</v>
      </c>
      <c r="BV207">
        <v>4.8099999999999997E-2</v>
      </c>
      <c r="BW207">
        <v>0.17449999999999999</v>
      </c>
      <c r="BX207">
        <v>0.1159</v>
      </c>
      <c r="BY207">
        <v>0.153</v>
      </c>
      <c r="BZ207">
        <v>3.49E-2</v>
      </c>
      <c r="CA207">
        <v>0.20569999999999999</v>
      </c>
      <c r="CB207">
        <v>0.1993</v>
      </c>
      <c r="CC207">
        <v>9.7100000000000006E-2</v>
      </c>
      <c r="CD207">
        <v>1.7526999999999999</v>
      </c>
      <c r="CE207">
        <v>0.2334</v>
      </c>
      <c r="CF207">
        <v>0.27529999999999999</v>
      </c>
      <c r="CG207">
        <v>0.9093</v>
      </c>
      <c r="CH207">
        <v>0.2969</v>
      </c>
      <c r="CI207">
        <v>0.4284</v>
      </c>
      <c r="CJ207">
        <v>0.2001</v>
      </c>
      <c r="CK207">
        <v>2.3433999999999999</v>
      </c>
      <c r="CL207">
        <v>17.16</v>
      </c>
      <c r="CM207">
        <v>5.69</v>
      </c>
      <c r="CN207">
        <v>3.5999999999999997E-2</v>
      </c>
      <c r="CO207">
        <v>2.4E-2</v>
      </c>
      <c r="CP207">
        <v>0.12239999999999999</v>
      </c>
      <c r="CQ207">
        <v>0.1206</v>
      </c>
      <c r="CR207">
        <v>0.3402</v>
      </c>
      <c r="CS207">
        <v>0.4506</v>
      </c>
      <c r="CT207">
        <v>1.52E-2</v>
      </c>
      <c r="CU207">
        <v>1.4699</v>
      </c>
      <c r="CV207">
        <v>1.46E-2</v>
      </c>
      <c r="CW207">
        <v>0.70909999999999995</v>
      </c>
      <c r="CX207">
        <v>9.9199999999999997E-2</v>
      </c>
      <c r="CY207">
        <v>0</v>
      </c>
      <c r="CZ207">
        <v>0</v>
      </c>
      <c r="DA207">
        <v>3.4009999999999998</v>
      </c>
      <c r="DB207">
        <v>2.5399999999999999E-2</v>
      </c>
      <c r="DC207">
        <v>6.0000000000000001E-3</v>
      </c>
      <c r="DD207">
        <v>0.36990000000000001</v>
      </c>
      <c r="DE207">
        <v>8.9999999999999993E-3</v>
      </c>
      <c r="DF207">
        <v>1.823</v>
      </c>
      <c r="DG207">
        <v>0.371</v>
      </c>
      <c r="DH207">
        <v>0.3664</v>
      </c>
      <c r="DI207">
        <v>0</v>
      </c>
      <c r="DJ207">
        <v>2.9706999999999999</v>
      </c>
      <c r="DK207">
        <v>0</v>
      </c>
      <c r="DL207">
        <v>0</v>
      </c>
      <c r="DM207">
        <v>0.34920000000000001</v>
      </c>
      <c r="DN207">
        <v>0.1658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8.0000000000000004E-4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0.51580000000000004</v>
      </c>
      <c r="EA207">
        <v>0.06</v>
      </c>
      <c r="EB207">
        <v>0.24299999999999999</v>
      </c>
      <c r="EC207">
        <v>6.5837000000000003</v>
      </c>
      <c r="ED207">
        <v>0.40939999999999999</v>
      </c>
      <c r="EE207">
        <v>4.46</v>
      </c>
      <c r="EF207">
        <v>0.44850000000000001</v>
      </c>
      <c r="EG207">
        <v>0.99687999999999999</v>
      </c>
      <c r="EH207">
        <v>6.4699999999999994E-2</v>
      </c>
      <c r="EI207">
        <v>49.13</v>
      </c>
      <c r="EJ207">
        <v>0</v>
      </c>
      <c r="EK207">
        <v>0</v>
      </c>
      <c r="EL207">
        <v>0</v>
      </c>
      <c r="EM207" t="s">
        <v>241</v>
      </c>
      <c r="ES207" t="s">
        <v>241</v>
      </c>
      <c r="EU207" t="s">
        <v>241</v>
      </c>
      <c r="FA207" t="s">
        <v>242</v>
      </c>
      <c r="FF207" t="s">
        <v>241</v>
      </c>
      <c r="FG207" t="s">
        <v>241</v>
      </c>
      <c r="FH207" t="s">
        <v>241</v>
      </c>
      <c r="FI207" t="s">
        <v>241</v>
      </c>
      <c r="GA207" t="s">
        <v>242</v>
      </c>
      <c r="GE207" t="s">
        <v>242</v>
      </c>
      <c r="GF207" t="s">
        <v>242</v>
      </c>
      <c r="GG207" t="s">
        <v>237</v>
      </c>
      <c r="GH207" t="s">
        <v>232</v>
      </c>
      <c r="GI207" t="s">
        <v>242</v>
      </c>
      <c r="GJ207" t="s">
        <v>242</v>
      </c>
      <c r="GK207" t="s">
        <v>242</v>
      </c>
      <c r="GL207">
        <v>0</v>
      </c>
      <c r="GM207">
        <v>0</v>
      </c>
      <c r="GN207">
        <v>0</v>
      </c>
    </row>
    <row r="208" spans="1:214">
      <c r="A208">
        <v>4</v>
      </c>
      <c r="B208" t="s">
        <v>457</v>
      </c>
      <c r="D208" t="s">
        <v>241</v>
      </c>
      <c r="E208" t="s">
        <v>231</v>
      </c>
      <c r="F208">
        <v>145.47</v>
      </c>
      <c r="G208">
        <v>608.64648</v>
      </c>
      <c r="H208">
        <v>34.2121</v>
      </c>
      <c r="I208">
        <v>5.0814000000000004</v>
      </c>
      <c r="J208">
        <v>8.3027999999999995</v>
      </c>
      <c r="K208">
        <v>11.9626</v>
      </c>
      <c r="L208">
        <v>0.55359999999999998</v>
      </c>
      <c r="M208">
        <v>0.48039999999999999</v>
      </c>
      <c r="N208">
        <v>6.59E-2</v>
      </c>
      <c r="O208">
        <v>0</v>
      </c>
      <c r="P208">
        <v>68.31</v>
      </c>
      <c r="Q208">
        <v>56.12</v>
      </c>
      <c r="R208">
        <v>9.3899999999999997E-2</v>
      </c>
      <c r="S208">
        <v>0.251</v>
      </c>
      <c r="T208">
        <v>1.3362000000000001</v>
      </c>
      <c r="U208">
        <v>9.1600000000000001E-2</v>
      </c>
      <c r="V208">
        <v>14.15</v>
      </c>
      <c r="W208">
        <v>4.5600000000000002E-2</v>
      </c>
      <c r="X208">
        <v>6.4299999999999996E-2</v>
      </c>
      <c r="Y208">
        <v>0.1623</v>
      </c>
      <c r="Z208">
        <v>0.76119999999999999</v>
      </c>
      <c r="AA208">
        <v>0.18140000000000001</v>
      </c>
      <c r="AB208">
        <v>4.9200000000000001E-2</v>
      </c>
      <c r="AC208">
        <v>1.3859999999999999</v>
      </c>
      <c r="AD208">
        <v>5.32</v>
      </c>
      <c r="AE208">
        <v>0.12</v>
      </c>
      <c r="AF208">
        <v>1.5204</v>
      </c>
      <c r="AG208">
        <v>25.27</v>
      </c>
      <c r="AH208">
        <v>109.95</v>
      </c>
      <c r="AI208">
        <v>59.35</v>
      </c>
      <c r="AJ208">
        <v>11.44</v>
      </c>
      <c r="AK208">
        <v>102.27</v>
      </c>
      <c r="AL208">
        <v>17.03</v>
      </c>
      <c r="AM208">
        <v>51.61</v>
      </c>
      <c r="AN208">
        <v>1.8904000000000001</v>
      </c>
      <c r="AO208">
        <v>0.31990000000000002</v>
      </c>
      <c r="AP208">
        <v>3.7600000000000001E-2</v>
      </c>
      <c r="AQ208">
        <v>0.16600000000000001</v>
      </c>
      <c r="AR208">
        <v>12.51</v>
      </c>
      <c r="AS208">
        <v>2.597</v>
      </c>
      <c r="AT208">
        <v>0</v>
      </c>
      <c r="AU208">
        <v>0</v>
      </c>
      <c r="AV208">
        <v>0</v>
      </c>
      <c r="AW208">
        <v>0</v>
      </c>
      <c r="AX208">
        <v>9.0999999999999998E-2</v>
      </c>
      <c r="AY208">
        <v>8.7400000000000005E-2</v>
      </c>
      <c r="AZ208">
        <v>0</v>
      </c>
      <c r="BA208">
        <v>0.1772</v>
      </c>
      <c r="BB208">
        <v>6.3700000000000007E-2</v>
      </c>
      <c r="BC208">
        <v>0</v>
      </c>
      <c r="BD208">
        <v>1.4279999999999999</v>
      </c>
      <c r="BE208">
        <v>1.4917</v>
      </c>
      <c r="BF208">
        <v>4.8000000000000001E-2</v>
      </c>
      <c r="BG208">
        <v>5.16E-2</v>
      </c>
      <c r="BH208">
        <v>0</v>
      </c>
      <c r="BI208">
        <v>9.1561000000000003</v>
      </c>
      <c r="BJ208">
        <v>9.1561000000000003</v>
      </c>
      <c r="BK208">
        <v>0.1981</v>
      </c>
      <c r="BL208">
        <v>0.26840000000000003</v>
      </c>
      <c r="BM208">
        <v>4.5999999999999999E-2</v>
      </c>
      <c r="BN208">
        <v>9.9099999999999994E-2</v>
      </c>
      <c r="BO208">
        <v>1.5100000000000001E-2</v>
      </c>
      <c r="BP208">
        <v>0.19839999999999999</v>
      </c>
      <c r="BQ208">
        <v>0.42699999999999999</v>
      </c>
      <c r="BR208">
        <v>0.16500000000000001</v>
      </c>
      <c r="BS208">
        <v>0.2873</v>
      </c>
      <c r="BT208">
        <v>0.20660000000000001</v>
      </c>
      <c r="BU208">
        <v>7.0800000000000002E-2</v>
      </c>
      <c r="BV208">
        <v>4.8099999999999997E-2</v>
      </c>
      <c r="BW208">
        <v>0.17449999999999999</v>
      </c>
      <c r="BX208">
        <v>0.1159</v>
      </c>
      <c r="BY208">
        <v>0.153</v>
      </c>
      <c r="BZ208">
        <v>3.49E-2</v>
      </c>
      <c r="CA208">
        <v>0.20569999999999999</v>
      </c>
      <c r="CB208">
        <v>0.1993</v>
      </c>
      <c r="CC208">
        <v>9.7100000000000006E-2</v>
      </c>
      <c r="CD208">
        <v>1.7526999999999999</v>
      </c>
      <c r="CE208">
        <v>0.2334</v>
      </c>
      <c r="CF208">
        <v>0.27529999999999999</v>
      </c>
      <c r="CG208">
        <v>0.9093</v>
      </c>
      <c r="CH208">
        <v>0.2969</v>
      </c>
      <c r="CI208">
        <v>0.4284</v>
      </c>
      <c r="CJ208">
        <v>0.2001</v>
      </c>
      <c r="CK208">
        <v>2.3433999999999999</v>
      </c>
      <c r="CL208">
        <v>17.16</v>
      </c>
      <c r="CM208">
        <v>5.69</v>
      </c>
      <c r="CN208">
        <v>3.5999999999999997E-2</v>
      </c>
      <c r="CO208">
        <v>2.4E-2</v>
      </c>
      <c r="CP208">
        <v>0.12239999999999999</v>
      </c>
      <c r="CQ208">
        <v>0.1206</v>
      </c>
      <c r="CR208">
        <v>0.3402</v>
      </c>
      <c r="CS208">
        <v>0.4506</v>
      </c>
      <c r="CT208">
        <v>1.52E-2</v>
      </c>
      <c r="CU208">
        <v>1.4699</v>
      </c>
      <c r="CV208">
        <v>1.46E-2</v>
      </c>
      <c r="CW208">
        <v>0.70909999999999995</v>
      </c>
      <c r="CX208">
        <v>9.9199999999999997E-2</v>
      </c>
      <c r="CY208">
        <v>0</v>
      </c>
      <c r="CZ208">
        <v>0</v>
      </c>
      <c r="DA208">
        <v>3.4009999999999998</v>
      </c>
      <c r="DB208">
        <v>2.5399999999999999E-2</v>
      </c>
      <c r="DC208">
        <v>6.0000000000000001E-3</v>
      </c>
      <c r="DD208">
        <v>0.36990000000000001</v>
      </c>
      <c r="DE208">
        <v>8.9999999999999993E-3</v>
      </c>
      <c r="DF208">
        <v>1.823</v>
      </c>
      <c r="DG208">
        <v>0.371</v>
      </c>
      <c r="DH208">
        <v>0.3664</v>
      </c>
      <c r="DI208">
        <v>0</v>
      </c>
      <c r="DJ208">
        <v>2.9706999999999999</v>
      </c>
      <c r="DK208">
        <v>0</v>
      </c>
      <c r="DL208">
        <v>0</v>
      </c>
      <c r="DM208">
        <v>0.34920000000000001</v>
      </c>
      <c r="DN208">
        <v>0.1658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8.0000000000000004E-4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0.51580000000000004</v>
      </c>
      <c r="EA208">
        <v>0.06</v>
      </c>
      <c r="EB208">
        <v>0.24299999999999999</v>
      </c>
      <c r="EC208">
        <v>6.5837000000000003</v>
      </c>
      <c r="ED208">
        <v>0.40939999999999999</v>
      </c>
      <c r="EE208">
        <v>4.46</v>
      </c>
      <c r="EF208">
        <v>0.44850000000000001</v>
      </c>
      <c r="EG208">
        <v>0.99687999999999999</v>
      </c>
      <c r="EH208">
        <v>6.4699999999999994E-2</v>
      </c>
      <c r="EI208">
        <v>49.13</v>
      </c>
      <c r="EJ208">
        <v>0</v>
      </c>
      <c r="EK208">
        <v>0</v>
      </c>
      <c r="EL208">
        <v>0</v>
      </c>
      <c r="EM208" t="s">
        <v>241</v>
      </c>
      <c r="EN208" t="s">
        <v>242</v>
      </c>
      <c r="EO208" t="s">
        <v>242</v>
      </c>
      <c r="EP208" t="s">
        <v>242</v>
      </c>
      <c r="EQ208" t="s">
        <v>242</v>
      </c>
      <c r="ER208" t="s">
        <v>242</v>
      </c>
      <c r="ES208" t="s">
        <v>241</v>
      </c>
      <c r="ET208" t="s">
        <v>242</v>
      </c>
      <c r="EU208" t="s">
        <v>241</v>
      </c>
      <c r="EV208" t="s">
        <v>242</v>
      </c>
      <c r="EW208" t="s">
        <v>242</v>
      </c>
      <c r="EX208" t="s">
        <v>242</v>
      </c>
      <c r="EY208" t="s">
        <v>242</v>
      </c>
      <c r="EZ208" t="s">
        <v>242</v>
      </c>
      <c r="FA208" t="s">
        <v>242</v>
      </c>
      <c r="FB208" t="s">
        <v>242</v>
      </c>
      <c r="FC208" t="s">
        <v>242</v>
      </c>
      <c r="FD208" t="s">
        <v>242</v>
      </c>
      <c r="FE208" t="s">
        <v>242</v>
      </c>
      <c r="FF208" t="s">
        <v>241</v>
      </c>
      <c r="FG208" t="s">
        <v>241</v>
      </c>
      <c r="FH208" t="s">
        <v>241</v>
      </c>
      <c r="FI208" t="s">
        <v>241</v>
      </c>
      <c r="FJ208" t="s">
        <v>242</v>
      </c>
      <c r="FK208" t="s">
        <v>242</v>
      </c>
      <c r="FL208" t="s">
        <v>242</v>
      </c>
      <c r="FM208" t="s">
        <v>242</v>
      </c>
      <c r="FN208" t="s">
        <v>242</v>
      </c>
      <c r="FO208" t="s">
        <v>242</v>
      </c>
      <c r="FP208" t="s">
        <v>242</v>
      </c>
      <c r="FQ208" t="s">
        <v>242</v>
      </c>
      <c r="FR208" t="s">
        <v>242</v>
      </c>
      <c r="FS208" t="s">
        <v>242</v>
      </c>
      <c r="FT208" t="s">
        <v>242</v>
      </c>
      <c r="FU208" t="s">
        <v>242</v>
      </c>
      <c r="FV208" t="s">
        <v>242</v>
      </c>
      <c r="FW208" t="s">
        <v>242</v>
      </c>
      <c r="FX208" t="s">
        <v>242</v>
      </c>
      <c r="FY208" t="s">
        <v>242</v>
      </c>
      <c r="FZ208" t="s">
        <v>242</v>
      </c>
      <c r="GA208" t="s">
        <v>242</v>
      </c>
      <c r="GB208" t="s">
        <v>242</v>
      </c>
      <c r="GC208" t="s">
        <v>242</v>
      </c>
      <c r="GD208" t="s">
        <v>242</v>
      </c>
      <c r="GE208" t="s">
        <v>242</v>
      </c>
      <c r="GF208" t="s">
        <v>242</v>
      </c>
      <c r="GG208" t="s">
        <v>237</v>
      </c>
      <c r="GH208" t="s">
        <v>232</v>
      </c>
      <c r="GI208" t="s">
        <v>242</v>
      </c>
      <c r="GJ208" t="s">
        <v>242</v>
      </c>
      <c r="GK208" t="s">
        <v>242</v>
      </c>
      <c r="GL208">
        <v>0</v>
      </c>
      <c r="GM208">
        <v>0</v>
      </c>
      <c r="GN208">
        <v>0</v>
      </c>
      <c r="GR208" t="s">
        <v>242</v>
      </c>
      <c r="GS208" t="s">
        <v>242</v>
      </c>
      <c r="GT208" t="s">
        <v>242</v>
      </c>
      <c r="GU208" t="s">
        <v>242</v>
      </c>
      <c r="GV208" t="s">
        <v>242</v>
      </c>
      <c r="GW208" t="s">
        <v>242</v>
      </c>
      <c r="GX208" t="s">
        <v>242</v>
      </c>
      <c r="GY208" t="s">
        <v>242</v>
      </c>
      <c r="GZ208" t="s">
        <v>242</v>
      </c>
      <c r="HA208" t="s">
        <v>242</v>
      </c>
      <c r="HB208" t="s">
        <v>242</v>
      </c>
      <c r="HC208" t="s">
        <v>242</v>
      </c>
      <c r="HD208" t="s">
        <v>242</v>
      </c>
      <c r="HE208" t="s">
        <v>242</v>
      </c>
      <c r="HF208" t="s">
        <v>242</v>
      </c>
    </row>
    <row r="209" spans="1:214">
      <c r="A209">
        <v>3</v>
      </c>
      <c r="B209" t="s">
        <v>259</v>
      </c>
      <c r="F209">
        <v>779.55732999999998</v>
      </c>
      <c r="G209">
        <v>3261.6678700000002</v>
      </c>
      <c r="H209">
        <v>164.1936</v>
      </c>
      <c r="I209">
        <v>37.566740000000003</v>
      </c>
      <c r="J209">
        <v>52.547669999999997</v>
      </c>
      <c r="K209">
        <v>36.102200000000003</v>
      </c>
      <c r="L209">
        <v>2.63829</v>
      </c>
      <c r="M209">
        <v>11.34984</v>
      </c>
      <c r="N209">
        <v>0.45415</v>
      </c>
      <c r="O209">
        <v>0</v>
      </c>
      <c r="P209">
        <v>27.030670000000001</v>
      </c>
      <c r="Q209">
        <v>24.413329999999998</v>
      </c>
      <c r="R209">
        <v>2.2450000000000001E-2</v>
      </c>
      <c r="S209">
        <v>0.13300000000000001</v>
      </c>
      <c r="T209">
        <v>0.91527000000000003</v>
      </c>
      <c r="U209">
        <v>0.57233000000000001</v>
      </c>
      <c r="V209">
        <v>110.35333</v>
      </c>
      <c r="W209">
        <v>0.97875000000000001</v>
      </c>
      <c r="X209">
        <v>0.30503000000000002</v>
      </c>
      <c r="Y209">
        <v>4.1228699999999998</v>
      </c>
      <c r="Z209">
        <v>8.9312400000000007</v>
      </c>
      <c r="AA209">
        <v>1.1115900000000001</v>
      </c>
      <c r="AB209">
        <v>0.78932999999999998</v>
      </c>
      <c r="AC209">
        <v>5.4600099999999996</v>
      </c>
      <c r="AD209">
        <v>32.266669999999998</v>
      </c>
      <c r="AE209">
        <v>1.66333</v>
      </c>
      <c r="AF209">
        <v>13.134869999999999</v>
      </c>
      <c r="AG209">
        <v>3825.8653300000001</v>
      </c>
      <c r="AH209">
        <v>533.16</v>
      </c>
      <c r="AI209">
        <v>58.333329999999997</v>
      </c>
      <c r="AJ209">
        <v>63.233339999999998</v>
      </c>
      <c r="AK209">
        <v>161.37333000000001</v>
      </c>
      <c r="AL209">
        <v>260.85333000000003</v>
      </c>
      <c r="AM209">
        <v>5027.9799999999996</v>
      </c>
      <c r="AN209">
        <v>2.1012599999999999</v>
      </c>
      <c r="AO209">
        <v>3.1540699999999999</v>
      </c>
      <c r="AP209">
        <v>0.21853</v>
      </c>
      <c r="AQ209">
        <v>0.45678999999999997</v>
      </c>
      <c r="AR209">
        <v>98.82</v>
      </c>
      <c r="AS209">
        <v>8.4726599999999994</v>
      </c>
      <c r="AT209">
        <v>0</v>
      </c>
      <c r="AU209">
        <v>0</v>
      </c>
      <c r="AV209">
        <v>0</v>
      </c>
      <c r="AW209">
        <v>0</v>
      </c>
      <c r="AX209">
        <v>0.66857</v>
      </c>
      <c r="AY209">
        <v>0.47920000000000001</v>
      </c>
      <c r="AZ209">
        <v>0</v>
      </c>
      <c r="BA209">
        <v>1.1458299999999999</v>
      </c>
      <c r="BB209">
        <v>2.00441</v>
      </c>
      <c r="BC209">
        <v>0</v>
      </c>
      <c r="BD209">
        <v>0</v>
      </c>
      <c r="BE209">
        <v>2.00441</v>
      </c>
      <c r="BF209">
        <v>0.32107000000000002</v>
      </c>
      <c r="BG209">
        <v>8.5999999999999993E-2</v>
      </c>
      <c r="BH209">
        <v>0</v>
      </c>
      <c r="BI209">
        <v>23.33436</v>
      </c>
      <c r="BJ209">
        <v>23.33436</v>
      </c>
      <c r="BK209">
        <v>0.49730000000000002</v>
      </c>
      <c r="BL209">
        <v>1.16025</v>
      </c>
      <c r="BM209">
        <v>0.44519999999999998</v>
      </c>
      <c r="BN209">
        <v>0.78571999999999997</v>
      </c>
      <c r="BO209">
        <v>3.007E-2</v>
      </c>
      <c r="BP209">
        <v>0.97679000000000005</v>
      </c>
      <c r="BQ209">
        <v>1.9375500000000001</v>
      </c>
      <c r="BR209">
        <v>1.1590800000000001</v>
      </c>
      <c r="BS209">
        <v>1.81707</v>
      </c>
      <c r="BT209">
        <v>1.9955400000000001</v>
      </c>
      <c r="BU209">
        <v>0.60165000000000002</v>
      </c>
      <c r="BV209">
        <v>0.32328000000000001</v>
      </c>
      <c r="BW209">
        <v>1.0400799999999999</v>
      </c>
      <c r="BX209">
        <v>0.87968000000000002</v>
      </c>
      <c r="BY209">
        <v>1.06884</v>
      </c>
      <c r="BZ209">
        <v>0.29598999999999998</v>
      </c>
      <c r="CA209">
        <v>1.30823</v>
      </c>
      <c r="CB209">
        <v>1.4928699999999999</v>
      </c>
      <c r="CC209">
        <v>0.81630000000000003</v>
      </c>
      <c r="CD209">
        <v>12.789289999999999</v>
      </c>
      <c r="CE209">
        <v>1.3419399999999999</v>
      </c>
      <c r="CF209">
        <v>2.3343099999999999</v>
      </c>
      <c r="CG209">
        <v>4.3788400000000003</v>
      </c>
      <c r="CH209">
        <v>1.27657</v>
      </c>
      <c r="CI209">
        <v>1.2917000000000001</v>
      </c>
      <c r="CJ209">
        <v>1.1095999999999999</v>
      </c>
      <c r="CK209">
        <v>11.71669</v>
      </c>
      <c r="CL209">
        <v>149.15267</v>
      </c>
      <c r="CM209">
        <v>49.50667</v>
      </c>
      <c r="CN209">
        <v>0</v>
      </c>
      <c r="CO209">
        <v>0</v>
      </c>
      <c r="CP209">
        <v>2.76E-2</v>
      </c>
      <c r="CQ209">
        <v>2.3400000000000001E-2</v>
      </c>
      <c r="CR209">
        <v>0.14083000000000001</v>
      </c>
      <c r="CS209">
        <v>0.64254999999999995</v>
      </c>
      <c r="CT209">
        <v>4.8000000000000001E-2</v>
      </c>
      <c r="CU209">
        <v>9.2346000000000004</v>
      </c>
      <c r="CV209">
        <v>0.112</v>
      </c>
      <c r="CW209">
        <v>4.9396800000000001</v>
      </c>
      <c r="CX209">
        <v>7.467E-2</v>
      </c>
      <c r="CY209">
        <v>0</v>
      </c>
      <c r="CZ209">
        <v>0</v>
      </c>
      <c r="DA209">
        <v>15.227169999999999</v>
      </c>
      <c r="DB209">
        <v>0</v>
      </c>
      <c r="DC209">
        <v>0</v>
      </c>
      <c r="DD209">
        <v>1.3232699999999999</v>
      </c>
      <c r="DE209">
        <v>4.8000000000000001E-2</v>
      </c>
      <c r="DF209">
        <v>17.325890000000001</v>
      </c>
      <c r="DG209">
        <v>0.45979999999999999</v>
      </c>
      <c r="DH209">
        <v>9.1600000000000001E-2</v>
      </c>
      <c r="DI209">
        <v>0</v>
      </c>
      <c r="DJ209">
        <v>19.232189999999999</v>
      </c>
      <c r="DK209">
        <v>0</v>
      </c>
      <c r="DL209">
        <v>0</v>
      </c>
      <c r="DM209">
        <v>3.9950800000000002</v>
      </c>
      <c r="DN209">
        <v>0.39676</v>
      </c>
      <c r="DO209">
        <v>0</v>
      </c>
      <c r="DP209">
        <v>0</v>
      </c>
      <c r="DQ209">
        <v>0.128</v>
      </c>
      <c r="DR209">
        <v>1.6E-2</v>
      </c>
      <c r="DS209">
        <v>0.29132999999999998</v>
      </c>
      <c r="DT209">
        <v>4.8000000000000001E-2</v>
      </c>
      <c r="DU209">
        <v>0</v>
      </c>
      <c r="DV209">
        <v>0</v>
      </c>
      <c r="DW209">
        <v>0</v>
      </c>
      <c r="DX209">
        <v>0</v>
      </c>
      <c r="DY209">
        <v>4.0000000000000001E-3</v>
      </c>
      <c r="DZ209">
        <v>4.8631900000000003</v>
      </c>
      <c r="EA209">
        <v>0</v>
      </c>
      <c r="EB209">
        <v>5.0999999999999997E-2</v>
      </c>
      <c r="EC209">
        <v>39.289560000000002</v>
      </c>
      <c r="ED209">
        <v>3.1607699999999999</v>
      </c>
      <c r="EE209">
        <v>97.073329999999999</v>
      </c>
      <c r="EF209">
        <v>2.9879699999999998</v>
      </c>
      <c r="EG209">
        <v>3.0085199999999999</v>
      </c>
      <c r="EH209">
        <v>9.47194</v>
      </c>
      <c r="EI209">
        <v>346.15132999999997</v>
      </c>
      <c r="EJ209">
        <v>0</v>
      </c>
      <c r="EK209">
        <v>0</v>
      </c>
      <c r="EL209">
        <v>0</v>
      </c>
      <c r="EM209" t="s">
        <v>241</v>
      </c>
      <c r="EO209" t="s">
        <v>241</v>
      </c>
      <c r="ES209" t="s">
        <v>241</v>
      </c>
      <c r="EU209" t="s">
        <v>241</v>
      </c>
      <c r="EV209" t="s">
        <v>241</v>
      </c>
      <c r="FA209" t="s">
        <v>242</v>
      </c>
      <c r="FF209" t="s">
        <v>241</v>
      </c>
      <c r="FG209" t="s">
        <v>241</v>
      </c>
      <c r="FH209" t="s">
        <v>241</v>
      </c>
      <c r="FI209" t="s">
        <v>241</v>
      </c>
      <c r="GA209" t="s">
        <v>242</v>
      </c>
      <c r="GE209" t="s">
        <v>242</v>
      </c>
      <c r="GF209" t="s">
        <v>242</v>
      </c>
      <c r="GG209" t="s">
        <v>350</v>
      </c>
      <c r="GH209" t="s">
        <v>232</v>
      </c>
      <c r="GI209" t="s">
        <v>242</v>
      </c>
      <c r="GJ209" t="s">
        <v>242</v>
      </c>
      <c r="GK209" t="s">
        <v>242</v>
      </c>
      <c r="GL209">
        <v>0</v>
      </c>
      <c r="GM209">
        <v>0</v>
      </c>
      <c r="GN209">
        <v>0</v>
      </c>
    </row>
    <row r="210" spans="1:214">
      <c r="A210">
        <v>4</v>
      </c>
      <c r="B210" t="s">
        <v>458</v>
      </c>
      <c r="D210" t="s">
        <v>241</v>
      </c>
      <c r="E210" t="s">
        <v>231</v>
      </c>
      <c r="F210">
        <v>513.54999999999995</v>
      </c>
      <c r="G210">
        <v>2148.6932000000002</v>
      </c>
      <c r="H210">
        <v>86.608000000000004</v>
      </c>
      <c r="I210">
        <v>22.7</v>
      </c>
      <c r="J210">
        <v>43.198</v>
      </c>
      <c r="K210">
        <v>6.6260000000000003</v>
      </c>
      <c r="L210">
        <v>0</v>
      </c>
      <c r="M210">
        <v>10.352</v>
      </c>
      <c r="N210">
        <v>0</v>
      </c>
      <c r="O210">
        <v>0</v>
      </c>
      <c r="P210">
        <v>4.8</v>
      </c>
      <c r="Q210">
        <v>4.8</v>
      </c>
      <c r="R210">
        <v>0</v>
      </c>
      <c r="S210">
        <v>0</v>
      </c>
      <c r="T210">
        <v>0.38400000000000001</v>
      </c>
      <c r="U210">
        <v>0.38400000000000001</v>
      </c>
      <c r="V210">
        <v>17.600000000000001</v>
      </c>
      <c r="W210">
        <v>0.83199999999999996</v>
      </c>
      <c r="X210">
        <v>0.24</v>
      </c>
      <c r="Y210">
        <v>3.0720000000000001</v>
      </c>
      <c r="Z210">
        <v>6.976</v>
      </c>
      <c r="AA210">
        <v>0.65600000000000003</v>
      </c>
      <c r="AB210">
        <v>0.48</v>
      </c>
      <c r="AC210">
        <v>3.04</v>
      </c>
      <c r="AD210">
        <v>3.2</v>
      </c>
      <c r="AE210">
        <v>1.6</v>
      </c>
      <c r="AF210">
        <v>0</v>
      </c>
      <c r="AG210">
        <v>3814.4</v>
      </c>
      <c r="AH210">
        <v>193.6</v>
      </c>
      <c r="AI210">
        <v>38.4</v>
      </c>
      <c r="AJ210">
        <v>36.799999999999997</v>
      </c>
      <c r="AK210">
        <v>83.2</v>
      </c>
      <c r="AL210">
        <v>209.6</v>
      </c>
      <c r="AM210">
        <v>4968</v>
      </c>
      <c r="AN210">
        <v>1.2</v>
      </c>
      <c r="AO210">
        <v>2.544</v>
      </c>
      <c r="AP210">
        <v>9.6000000000000002E-2</v>
      </c>
      <c r="AQ210">
        <v>9.6000000000000002E-2</v>
      </c>
      <c r="AR210">
        <v>68.8</v>
      </c>
      <c r="AS210">
        <v>4.96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1.3759999999999999</v>
      </c>
      <c r="BC210">
        <v>0</v>
      </c>
      <c r="BD210">
        <v>0</v>
      </c>
      <c r="BE210">
        <v>1.3759999999999999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0.97599999999999998</v>
      </c>
      <c r="BS210">
        <v>1.52</v>
      </c>
      <c r="BT210">
        <v>1.8240000000000001</v>
      </c>
      <c r="BU210">
        <v>0.52800000000000002</v>
      </c>
      <c r="BV210">
        <v>0.24</v>
      </c>
      <c r="BW210">
        <v>0.83199999999999996</v>
      </c>
      <c r="BX210">
        <v>0.752</v>
      </c>
      <c r="BY210">
        <v>0.92800000000000005</v>
      </c>
      <c r="BZ210">
        <v>0.24</v>
      </c>
      <c r="CA210">
        <v>1.0880000000000001</v>
      </c>
      <c r="CB210">
        <v>1.264</v>
      </c>
      <c r="CC210">
        <v>0.73599999999999999</v>
      </c>
      <c r="CD210">
        <v>10.928000000000001</v>
      </c>
      <c r="CE210">
        <v>1.1839999999999999</v>
      </c>
      <c r="CF210">
        <v>1.9359999999999999</v>
      </c>
      <c r="CG210">
        <v>3.28</v>
      </c>
      <c r="CH210">
        <v>1.1200000000000001</v>
      </c>
      <c r="CI210">
        <v>0.94399999999999995</v>
      </c>
      <c r="CJ210">
        <v>0.89600000000000002</v>
      </c>
      <c r="CK210">
        <v>9.3439999999999994</v>
      </c>
      <c r="CL210">
        <v>124.8</v>
      </c>
      <c r="CM210">
        <v>41.6</v>
      </c>
      <c r="CN210">
        <v>0</v>
      </c>
      <c r="CO210">
        <v>0</v>
      </c>
      <c r="CP210">
        <v>0</v>
      </c>
      <c r="CQ210">
        <v>0</v>
      </c>
      <c r="CR210">
        <v>6.4000000000000001E-2</v>
      </c>
      <c r="CS210">
        <v>0.54400000000000004</v>
      </c>
      <c r="CT210">
        <v>4.8000000000000001E-2</v>
      </c>
      <c r="CU210">
        <v>8.8320000000000007</v>
      </c>
      <c r="CV210">
        <v>0.112</v>
      </c>
      <c r="CW210">
        <v>4.7679999999999998</v>
      </c>
      <c r="CX210">
        <v>4.8000000000000001E-2</v>
      </c>
      <c r="CY210">
        <v>0</v>
      </c>
      <c r="CZ210">
        <v>0</v>
      </c>
      <c r="DA210">
        <v>14.4</v>
      </c>
      <c r="DB210">
        <v>0</v>
      </c>
      <c r="DC210">
        <v>0</v>
      </c>
      <c r="DD210">
        <v>1.232</v>
      </c>
      <c r="DE210">
        <v>4.8000000000000001E-2</v>
      </c>
      <c r="DF210">
        <v>16.8</v>
      </c>
      <c r="DG210">
        <v>0.36799999999999999</v>
      </c>
      <c r="DH210">
        <v>0</v>
      </c>
      <c r="DI210">
        <v>0</v>
      </c>
      <c r="DJ210">
        <v>18.431999999999999</v>
      </c>
      <c r="DK210">
        <v>0</v>
      </c>
      <c r="DL210">
        <v>0</v>
      </c>
      <c r="DM210">
        <v>3.7120000000000002</v>
      </c>
      <c r="DN210">
        <v>0.33600000000000002</v>
      </c>
      <c r="DO210">
        <v>0</v>
      </c>
      <c r="DP210">
        <v>0</v>
      </c>
      <c r="DQ210">
        <v>0.128</v>
      </c>
      <c r="DR210">
        <v>1.6E-2</v>
      </c>
      <c r="DS210">
        <v>0.28799999999999998</v>
      </c>
      <c r="DT210">
        <v>4.8000000000000001E-2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4.5119999999999996</v>
      </c>
      <c r="EA210">
        <v>0</v>
      </c>
      <c r="EB210">
        <v>0</v>
      </c>
      <c r="EC210">
        <v>37.36</v>
      </c>
      <c r="ED210">
        <v>2.9119999999999999</v>
      </c>
      <c r="EE210">
        <v>83.2</v>
      </c>
      <c r="EF210">
        <v>0.496</v>
      </c>
      <c r="EG210">
        <v>0.55217000000000005</v>
      </c>
      <c r="EH210">
        <v>8.9770000000000003</v>
      </c>
      <c r="EI210">
        <v>200</v>
      </c>
      <c r="EJ210">
        <v>0</v>
      </c>
      <c r="EK210">
        <v>0</v>
      </c>
      <c r="EL210">
        <v>0</v>
      </c>
      <c r="EM210" t="s">
        <v>242</v>
      </c>
      <c r="EN210" t="s">
        <v>242</v>
      </c>
      <c r="EO210" t="s">
        <v>242</v>
      </c>
      <c r="EP210" t="s">
        <v>242</v>
      </c>
      <c r="EQ210" t="s">
        <v>242</v>
      </c>
      <c r="ER210" t="s">
        <v>242</v>
      </c>
      <c r="ES210" t="s">
        <v>241</v>
      </c>
      <c r="ET210" t="s">
        <v>242</v>
      </c>
      <c r="EU210" t="s">
        <v>241</v>
      </c>
      <c r="EV210" t="s">
        <v>242</v>
      </c>
      <c r="EW210" t="s">
        <v>242</v>
      </c>
      <c r="EX210" t="s">
        <v>242</v>
      </c>
      <c r="EY210" t="s">
        <v>242</v>
      </c>
      <c r="EZ210" t="s">
        <v>242</v>
      </c>
      <c r="FA210" t="s">
        <v>242</v>
      </c>
      <c r="FB210" t="s">
        <v>242</v>
      </c>
      <c r="FC210" t="s">
        <v>242</v>
      </c>
      <c r="FD210" t="s">
        <v>242</v>
      </c>
      <c r="FE210" t="s">
        <v>242</v>
      </c>
      <c r="FF210" t="s">
        <v>242</v>
      </c>
      <c r="FG210" t="s">
        <v>242</v>
      </c>
      <c r="FH210" t="s">
        <v>242</v>
      </c>
      <c r="FI210" t="s">
        <v>241</v>
      </c>
      <c r="FJ210" t="s">
        <v>242</v>
      </c>
      <c r="FK210" t="s">
        <v>242</v>
      </c>
      <c r="FL210" t="s">
        <v>242</v>
      </c>
      <c r="FM210" t="s">
        <v>242</v>
      </c>
      <c r="FN210" t="s">
        <v>242</v>
      </c>
      <c r="FO210" t="s">
        <v>242</v>
      </c>
      <c r="FP210" t="s">
        <v>242</v>
      </c>
      <c r="FQ210" t="s">
        <v>242</v>
      </c>
      <c r="FR210" t="s">
        <v>242</v>
      </c>
      <c r="FS210" t="s">
        <v>242</v>
      </c>
      <c r="FT210" t="s">
        <v>242</v>
      </c>
      <c r="FU210" t="s">
        <v>242</v>
      </c>
      <c r="FV210" t="s">
        <v>242</v>
      </c>
      <c r="FW210" t="s">
        <v>242</v>
      </c>
      <c r="FX210" t="s">
        <v>242</v>
      </c>
      <c r="FY210" t="s">
        <v>242</v>
      </c>
      <c r="FZ210" t="s">
        <v>242</v>
      </c>
      <c r="GA210" t="s">
        <v>242</v>
      </c>
      <c r="GB210" t="s">
        <v>242</v>
      </c>
      <c r="GC210" t="s">
        <v>242</v>
      </c>
      <c r="GD210" t="s">
        <v>242</v>
      </c>
      <c r="GE210" t="s">
        <v>242</v>
      </c>
      <c r="GF210" t="s">
        <v>242</v>
      </c>
      <c r="GG210" t="s">
        <v>345</v>
      </c>
      <c r="GH210" t="s">
        <v>346</v>
      </c>
      <c r="GI210" t="s">
        <v>242</v>
      </c>
      <c r="GJ210" t="s">
        <v>242</v>
      </c>
      <c r="GK210" t="s">
        <v>242</v>
      </c>
      <c r="GL210">
        <v>0</v>
      </c>
      <c r="GM210">
        <v>0</v>
      </c>
      <c r="GN210">
        <v>0</v>
      </c>
      <c r="GR210" t="s">
        <v>242</v>
      </c>
      <c r="GS210" t="s">
        <v>242</v>
      </c>
      <c r="GT210" t="s">
        <v>242</v>
      </c>
      <c r="GU210" t="s">
        <v>242</v>
      </c>
      <c r="GV210" t="s">
        <v>242</v>
      </c>
      <c r="GW210" t="s">
        <v>242</v>
      </c>
      <c r="GX210" t="s">
        <v>242</v>
      </c>
      <c r="GY210" t="s">
        <v>242</v>
      </c>
      <c r="GZ210" t="s">
        <v>242</v>
      </c>
      <c r="HA210" t="s">
        <v>242</v>
      </c>
      <c r="HB210" t="s">
        <v>242</v>
      </c>
      <c r="HC210" t="s">
        <v>242</v>
      </c>
      <c r="HD210" t="s">
        <v>242</v>
      </c>
      <c r="HE210" t="s">
        <v>242</v>
      </c>
      <c r="HF210" t="s">
        <v>242</v>
      </c>
    </row>
    <row r="211" spans="1:214">
      <c r="A211">
        <v>4</v>
      </c>
      <c r="B211" t="s">
        <v>459</v>
      </c>
      <c r="D211" t="s">
        <v>241</v>
      </c>
      <c r="E211" t="s">
        <v>231</v>
      </c>
      <c r="F211">
        <v>126.58799999999999</v>
      </c>
      <c r="G211">
        <v>529.64418999999998</v>
      </c>
      <c r="H211">
        <v>16.297000000000001</v>
      </c>
      <c r="I211">
        <v>10.7332</v>
      </c>
      <c r="J211">
        <v>6.9909999999999997</v>
      </c>
      <c r="K211">
        <v>4.8445999999999998</v>
      </c>
      <c r="L211">
        <v>0.36220000000000002</v>
      </c>
      <c r="M211">
        <v>0.12068</v>
      </c>
      <c r="N211">
        <v>3.9120000000000002E-2</v>
      </c>
      <c r="O211">
        <v>0</v>
      </c>
      <c r="P211">
        <v>0.32400000000000001</v>
      </c>
      <c r="Q211">
        <v>0</v>
      </c>
      <c r="R211">
        <v>2.6800000000000001E-3</v>
      </c>
      <c r="S211">
        <v>0</v>
      </c>
      <c r="T211">
        <v>1.26E-2</v>
      </c>
      <c r="U211">
        <v>1.26E-2</v>
      </c>
      <c r="V211">
        <v>55.8</v>
      </c>
      <c r="W211">
        <v>8.7200000000000003E-3</v>
      </c>
      <c r="X211">
        <v>5.1200000000000004E-3</v>
      </c>
      <c r="Y211">
        <v>5.04E-2</v>
      </c>
      <c r="Z211">
        <v>0.1206</v>
      </c>
      <c r="AA211">
        <v>2.9000000000000001E-2</v>
      </c>
      <c r="AB211">
        <v>2.5999999999999999E-2</v>
      </c>
      <c r="AC211">
        <v>0.67</v>
      </c>
      <c r="AD211">
        <v>3.06</v>
      </c>
      <c r="AE211">
        <v>0</v>
      </c>
      <c r="AF211">
        <v>1.4021999999999999</v>
      </c>
      <c r="AG211">
        <v>1.6879999999999999</v>
      </c>
      <c r="AH211">
        <v>32.04</v>
      </c>
      <c r="AI211">
        <v>8.84</v>
      </c>
      <c r="AJ211">
        <v>3.02</v>
      </c>
      <c r="AK211">
        <v>8.8800000000000008</v>
      </c>
      <c r="AL211">
        <v>9.58</v>
      </c>
      <c r="AM211">
        <v>7.08</v>
      </c>
      <c r="AN211">
        <v>0.14232</v>
      </c>
      <c r="AO211">
        <v>5.6800000000000003E-2</v>
      </c>
      <c r="AP211">
        <v>1.324E-2</v>
      </c>
      <c r="AQ211">
        <v>2.6200000000000001E-2</v>
      </c>
      <c r="AR211">
        <v>7.76</v>
      </c>
      <c r="AS211">
        <v>0.41599999999999998</v>
      </c>
      <c r="AT211">
        <v>0</v>
      </c>
      <c r="AU211">
        <v>0</v>
      </c>
      <c r="AV211">
        <v>0</v>
      </c>
      <c r="AW211">
        <v>0</v>
      </c>
      <c r="AX211">
        <v>0.33479999999999999</v>
      </c>
      <c r="AY211">
        <v>0.22500000000000001</v>
      </c>
      <c r="AZ211">
        <v>0</v>
      </c>
      <c r="BA211">
        <v>0.55979999999999996</v>
      </c>
      <c r="BB211">
        <v>0.25303999999999999</v>
      </c>
      <c r="BC211">
        <v>0</v>
      </c>
      <c r="BD211">
        <v>0</v>
      </c>
      <c r="BE211">
        <v>0.25303999999999999</v>
      </c>
      <c r="BF211">
        <v>0.2034</v>
      </c>
      <c r="BG211">
        <v>0</v>
      </c>
      <c r="BH211">
        <v>0</v>
      </c>
      <c r="BI211">
        <v>0.11935999999999999</v>
      </c>
      <c r="BJ211">
        <v>0.11935999999999999</v>
      </c>
      <c r="BK211">
        <v>2.384E-2</v>
      </c>
      <c r="BL211">
        <v>0.15051999999999999</v>
      </c>
      <c r="BM211">
        <v>9.2799999999999994E-2</v>
      </c>
      <c r="BN211">
        <v>0.10304000000000001</v>
      </c>
      <c r="BO211">
        <v>8.2000000000000007E-3</v>
      </c>
      <c r="BP211">
        <v>0.18052000000000001</v>
      </c>
      <c r="BQ211">
        <v>0.19608</v>
      </c>
      <c r="BR211">
        <v>9.0399999999999994E-3</v>
      </c>
      <c r="BS211">
        <v>1.26E-2</v>
      </c>
      <c r="BT211">
        <v>1.192E-2</v>
      </c>
      <c r="BU211">
        <v>3.48E-3</v>
      </c>
      <c r="BV211">
        <v>5.1200000000000004E-3</v>
      </c>
      <c r="BW211">
        <v>8.9599999999999992E-3</v>
      </c>
      <c r="BX211">
        <v>9.7999999999999997E-3</v>
      </c>
      <c r="BY211">
        <v>6.4400000000000004E-3</v>
      </c>
      <c r="BZ211">
        <v>4.7999999999999996E-3</v>
      </c>
      <c r="CA211">
        <v>9.6799999999999994E-3</v>
      </c>
      <c r="CB211">
        <v>3.8519999999999999E-2</v>
      </c>
      <c r="CC211">
        <v>3.96E-3</v>
      </c>
      <c r="CD211">
        <v>0.12248000000000001</v>
      </c>
      <c r="CE211">
        <v>9.1199999999999996E-3</v>
      </c>
      <c r="CF211">
        <v>2.0279999999999999E-2</v>
      </c>
      <c r="CG211">
        <v>5.4440000000000002E-2</v>
      </c>
      <c r="CH211">
        <v>1.312E-2</v>
      </c>
      <c r="CI211">
        <v>1.052E-2</v>
      </c>
      <c r="CJ211">
        <v>9.0399999999999994E-3</v>
      </c>
      <c r="CK211">
        <v>0.11652</v>
      </c>
      <c r="CL211">
        <v>3.3</v>
      </c>
      <c r="CM211">
        <v>1.1000000000000001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1.6000000000000001E-4</v>
      </c>
      <c r="CT211">
        <v>0</v>
      </c>
      <c r="CU211">
        <v>1.264E-2</v>
      </c>
      <c r="CV211">
        <v>0</v>
      </c>
      <c r="CW211">
        <v>4.4000000000000002E-4</v>
      </c>
      <c r="CX211">
        <v>0</v>
      </c>
      <c r="CY211">
        <v>0</v>
      </c>
      <c r="CZ211">
        <v>0</v>
      </c>
      <c r="DA211">
        <v>1.328E-2</v>
      </c>
      <c r="DB211">
        <v>0</v>
      </c>
      <c r="DC211">
        <v>0</v>
      </c>
      <c r="DD211">
        <v>3.6000000000000002E-4</v>
      </c>
      <c r="DE211">
        <v>0</v>
      </c>
      <c r="DF211">
        <v>3.3599999999999998E-2</v>
      </c>
      <c r="DG211">
        <v>0</v>
      </c>
      <c r="DH211">
        <v>0</v>
      </c>
      <c r="DI211">
        <v>0</v>
      </c>
      <c r="DJ211">
        <v>3.3919999999999999E-2</v>
      </c>
      <c r="DK211">
        <v>0</v>
      </c>
      <c r="DL211">
        <v>0</v>
      </c>
      <c r="DM211">
        <v>3.048E-2</v>
      </c>
      <c r="DN211">
        <v>2.3600000000000001E-3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3.2840000000000001E-2</v>
      </c>
      <c r="EA211">
        <v>0</v>
      </c>
      <c r="EB211">
        <v>0</v>
      </c>
      <c r="EC211">
        <v>8.1839999999999996E-2</v>
      </c>
      <c r="ED211">
        <v>2.3359999999999999E-2</v>
      </c>
      <c r="EE211">
        <v>0</v>
      </c>
      <c r="EF211">
        <v>0.33976000000000001</v>
      </c>
      <c r="EG211">
        <v>0.40372000000000002</v>
      </c>
      <c r="EH211">
        <v>0.40376000000000001</v>
      </c>
      <c r="EI211">
        <v>5.4039999999999999</v>
      </c>
      <c r="EJ211">
        <v>0</v>
      </c>
      <c r="EK211">
        <v>0</v>
      </c>
      <c r="EL211">
        <v>0</v>
      </c>
      <c r="EM211" t="s">
        <v>242</v>
      </c>
      <c r="EN211" t="s">
        <v>242</v>
      </c>
      <c r="EO211" t="s">
        <v>242</v>
      </c>
      <c r="EP211" t="s">
        <v>242</v>
      </c>
      <c r="EQ211" t="s">
        <v>242</v>
      </c>
      <c r="ER211" t="s">
        <v>242</v>
      </c>
      <c r="ES211" t="s">
        <v>242</v>
      </c>
      <c r="ET211" t="s">
        <v>242</v>
      </c>
      <c r="EU211" t="s">
        <v>242</v>
      </c>
      <c r="EV211" t="s">
        <v>241</v>
      </c>
      <c r="EW211" t="s">
        <v>242</v>
      </c>
      <c r="EX211" t="s">
        <v>242</v>
      </c>
      <c r="EY211" t="s">
        <v>242</v>
      </c>
      <c r="EZ211" t="s">
        <v>242</v>
      </c>
      <c r="FA211" t="s">
        <v>242</v>
      </c>
      <c r="FB211" t="s">
        <v>242</v>
      </c>
      <c r="FC211" t="s">
        <v>242</v>
      </c>
      <c r="FD211" t="s">
        <v>242</v>
      </c>
      <c r="FE211" t="s">
        <v>242</v>
      </c>
      <c r="FF211" t="s">
        <v>242</v>
      </c>
      <c r="FG211" t="s">
        <v>241</v>
      </c>
      <c r="FH211" t="s">
        <v>241</v>
      </c>
      <c r="FI211" t="s">
        <v>241</v>
      </c>
      <c r="FJ211" t="s">
        <v>242</v>
      </c>
      <c r="FK211" t="s">
        <v>242</v>
      </c>
      <c r="FL211" t="s">
        <v>242</v>
      </c>
      <c r="FM211" t="s">
        <v>242</v>
      </c>
      <c r="FN211" t="s">
        <v>242</v>
      </c>
      <c r="FO211" t="s">
        <v>242</v>
      </c>
      <c r="FP211" t="s">
        <v>242</v>
      </c>
      <c r="FQ211" t="s">
        <v>242</v>
      </c>
      <c r="FR211" t="s">
        <v>242</v>
      </c>
      <c r="FS211" t="s">
        <v>242</v>
      </c>
      <c r="FT211" t="s">
        <v>242</v>
      </c>
      <c r="FU211" t="s">
        <v>242</v>
      </c>
      <c r="FV211" t="s">
        <v>242</v>
      </c>
      <c r="FW211" t="s">
        <v>242</v>
      </c>
      <c r="FX211" t="s">
        <v>242</v>
      </c>
      <c r="FY211" t="s">
        <v>242</v>
      </c>
      <c r="FZ211" t="s">
        <v>242</v>
      </c>
      <c r="GA211" t="s">
        <v>242</v>
      </c>
      <c r="GB211" t="s">
        <v>242</v>
      </c>
      <c r="GC211" t="s">
        <v>242</v>
      </c>
      <c r="GD211" t="s">
        <v>242</v>
      </c>
      <c r="GE211" t="s">
        <v>242</v>
      </c>
      <c r="GF211" t="s">
        <v>242</v>
      </c>
      <c r="GG211" t="s">
        <v>368</v>
      </c>
      <c r="GH211" t="s">
        <v>460</v>
      </c>
      <c r="GI211" t="s">
        <v>242</v>
      </c>
      <c r="GJ211" t="s">
        <v>242</v>
      </c>
      <c r="GK211" t="s">
        <v>242</v>
      </c>
      <c r="GL211">
        <v>0</v>
      </c>
      <c r="GM211">
        <v>0</v>
      </c>
      <c r="GN211">
        <v>0</v>
      </c>
      <c r="GR211" t="s">
        <v>242</v>
      </c>
      <c r="GS211" t="s">
        <v>242</v>
      </c>
      <c r="GT211" t="s">
        <v>242</v>
      </c>
      <c r="GU211" t="s">
        <v>242</v>
      </c>
      <c r="GV211" t="s">
        <v>242</v>
      </c>
      <c r="GW211" t="s">
        <v>242</v>
      </c>
      <c r="GX211" t="s">
        <v>242</v>
      </c>
      <c r="GY211" t="s">
        <v>242</v>
      </c>
      <c r="GZ211" t="s">
        <v>242</v>
      </c>
      <c r="HA211" t="s">
        <v>242</v>
      </c>
      <c r="HB211" t="s">
        <v>242</v>
      </c>
      <c r="HC211" t="s">
        <v>242</v>
      </c>
      <c r="HD211" t="s">
        <v>242</v>
      </c>
      <c r="HE211" t="s">
        <v>242</v>
      </c>
      <c r="HF211" t="s">
        <v>242</v>
      </c>
    </row>
    <row r="212" spans="1:214">
      <c r="A212">
        <v>4</v>
      </c>
      <c r="B212" t="s">
        <v>461</v>
      </c>
      <c r="D212" t="s">
        <v>241</v>
      </c>
      <c r="E212" t="s">
        <v>231</v>
      </c>
      <c r="F212">
        <v>139.41933</v>
      </c>
      <c r="G212">
        <v>583.33047999999997</v>
      </c>
      <c r="H212">
        <v>61.288600000000002</v>
      </c>
      <c r="I212">
        <v>4.13354</v>
      </c>
      <c r="J212">
        <v>2.35867</v>
      </c>
      <c r="K212">
        <v>24.631599999999999</v>
      </c>
      <c r="L212">
        <v>2.2760899999999999</v>
      </c>
      <c r="M212">
        <v>0.87716000000000005</v>
      </c>
      <c r="N212">
        <v>0.41503000000000001</v>
      </c>
      <c r="O212">
        <v>0</v>
      </c>
      <c r="P212">
        <v>21.906669999999998</v>
      </c>
      <c r="Q212">
        <v>19.613330000000001</v>
      </c>
      <c r="R212">
        <v>1.9769999999999999E-2</v>
      </c>
      <c r="S212">
        <v>0.13300000000000001</v>
      </c>
      <c r="T212">
        <v>0.51866999999999996</v>
      </c>
      <c r="U212">
        <v>0.17573</v>
      </c>
      <c r="V212">
        <v>36.953330000000001</v>
      </c>
      <c r="W212">
        <v>0.13803000000000001</v>
      </c>
      <c r="X212">
        <v>5.9909999999999998E-2</v>
      </c>
      <c r="Y212">
        <v>1.00047</v>
      </c>
      <c r="Z212">
        <v>1.83464</v>
      </c>
      <c r="AA212">
        <v>0.42659000000000002</v>
      </c>
      <c r="AB212">
        <v>0.28333000000000003</v>
      </c>
      <c r="AC212">
        <v>1.7500100000000001</v>
      </c>
      <c r="AD212">
        <v>26.00667</v>
      </c>
      <c r="AE212">
        <v>6.3329999999999997E-2</v>
      </c>
      <c r="AF212">
        <v>11.732670000000001</v>
      </c>
      <c r="AG212">
        <v>9.7773299999999992</v>
      </c>
      <c r="AH212">
        <v>307.52</v>
      </c>
      <c r="AI212">
        <v>11.09333</v>
      </c>
      <c r="AJ212">
        <v>23.413340000000002</v>
      </c>
      <c r="AK212">
        <v>69.293329999999997</v>
      </c>
      <c r="AL212">
        <v>41.67333</v>
      </c>
      <c r="AM212">
        <v>52.9</v>
      </c>
      <c r="AN212">
        <v>0.75893999999999995</v>
      </c>
      <c r="AO212">
        <v>0.55327000000000004</v>
      </c>
      <c r="AP212">
        <v>0.10929</v>
      </c>
      <c r="AQ212">
        <v>0.33459</v>
      </c>
      <c r="AR212">
        <v>22.26</v>
      </c>
      <c r="AS212">
        <v>3.09666</v>
      </c>
      <c r="AT212">
        <v>0</v>
      </c>
      <c r="AU212">
        <v>0</v>
      </c>
      <c r="AV212">
        <v>0</v>
      </c>
      <c r="AW212">
        <v>0</v>
      </c>
      <c r="AX212">
        <v>0.33377000000000001</v>
      </c>
      <c r="AY212">
        <v>0.25419999999999998</v>
      </c>
      <c r="AZ212">
        <v>0</v>
      </c>
      <c r="BA212">
        <v>0.58603000000000005</v>
      </c>
      <c r="BB212">
        <v>0.37536999999999998</v>
      </c>
      <c r="BC212">
        <v>0</v>
      </c>
      <c r="BD212">
        <v>0</v>
      </c>
      <c r="BE212">
        <v>0.37536999999999998</v>
      </c>
      <c r="BF212">
        <v>0.11767</v>
      </c>
      <c r="BG212">
        <v>8.5999999999999993E-2</v>
      </c>
      <c r="BH212">
        <v>0</v>
      </c>
      <c r="BI212">
        <v>23.215</v>
      </c>
      <c r="BJ212">
        <v>23.215</v>
      </c>
      <c r="BK212">
        <v>0.47345999999999999</v>
      </c>
      <c r="BL212">
        <v>1.00973</v>
      </c>
      <c r="BM212">
        <v>0.35239999999999999</v>
      </c>
      <c r="BN212">
        <v>0.68267999999999995</v>
      </c>
      <c r="BO212">
        <v>2.1870000000000001E-2</v>
      </c>
      <c r="BP212">
        <v>0.79627000000000003</v>
      </c>
      <c r="BQ212">
        <v>1.7414700000000001</v>
      </c>
      <c r="BR212">
        <v>0.17404</v>
      </c>
      <c r="BS212">
        <v>0.28447</v>
      </c>
      <c r="BT212">
        <v>0.15962000000000001</v>
      </c>
      <c r="BU212">
        <v>7.0169999999999996E-2</v>
      </c>
      <c r="BV212">
        <v>7.8159999999999993E-2</v>
      </c>
      <c r="BW212">
        <v>0.19911999999999999</v>
      </c>
      <c r="BX212">
        <v>0.11788</v>
      </c>
      <c r="BY212">
        <v>0.13439999999999999</v>
      </c>
      <c r="BZ212">
        <v>5.1189999999999999E-2</v>
      </c>
      <c r="CA212">
        <v>0.21054999999999999</v>
      </c>
      <c r="CB212">
        <v>0.19034999999999999</v>
      </c>
      <c r="CC212">
        <v>7.6340000000000005E-2</v>
      </c>
      <c r="CD212">
        <v>1.73881</v>
      </c>
      <c r="CE212">
        <v>0.14882000000000001</v>
      </c>
      <c r="CF212">
        <v>0.37802999999999998</v>
      </c>
      <c r="CG212">
        <v>1.0444</v>
      </c>
      <c r="CH212">
        <v>0.14344999999999999</v>
      </c>
      <c r="CI212">
        <v>0.33717999999999998</v>
      </c>
      <c r="CJ212">
        <v>0.20455999999999999</v>
      </c>
      <c r="CK212">
        <v>2.25617</v>
      </c>
      <c r="CL212">
        <v>21.052669999999999</v>
      </c>
      <c r="CM212">
        <v>6.8066700000000004</v>
      </c>
      <c r="CN212">
        <v>0</v>
      </c>
      <c r="CO212">
        <v>0</v>
      </c>
      <c r="CP212">
        <v>2.76E-2</v>
      </c>
      <c r="CQ212">
        <v>2.3400000000000001E-2</v>
      </c>
      <c r="CR212">
        <v>7.6829999999999996E-2</v>
      </c>
      <c r="CS212">
        <v>9.8390000000000005E-2</v>
      </c>
      <c r="CT212">
        <v>0</v>
      </c>
      <c r="CU212">
        <v>0.38995999999999997</v>
      </c>
      <c r="CV212">
        <v>0</v>
      </c>
      <c r="CW212">
        <v>0.17124</v>
      </c>
      <c r="CX212">
        <v>2.6669999999999999E-2</v>
      </c>
      <c r="CY212">
        <v>0</v>
      </c>
      <c r="CZ212">
        <v>0</v>
      </c>
      <c r="DA212">
        <v>0.81389</v>
      </c>
      <c r="DB212">
        <v>0</v>
      </c>
      <c r="DC212">
        <v>0</v>
      </c>
      <c r="DD212">
        <v>9.0910000000000005E-2</v>
      </c>
      <c r="DE212">
        <v>0</v>
      </c>
      <c r="DF212">
        <v>0.49229000000000001</v>
      </c>
      <c r="DG212">
        <v>9.1800000000000007E-2</v>
      </c>
      <c r="DH212">
        <v>9.1600000000000001E-2</v>
      </c>
      <c r="DI212">
        <v>0</v>
      </c>
      <c r="DJ212">
        <v>0.76627000000000001</v>
      </c>
      <c r="DK212">
        <v>0</v>
      </c>
      <c r="DL212">
        <v>0</v>
      </c>
      <c r="DM212">
        <v>0.25259999999999999</v>
      </c>
      <c r="DN212">
        <v>5.8400000000000001E-2</v>
      </c>
      <c r="DO212">
        <v>0</v>
      </c>
      <c r="DP212">
        <v>0</v>
      </c>
      <c r="DQ212">
        <v>0</v>
      </c>
      <c r="DR212">
        <v>0</v>
      </c>
      <c r="DS212">
        <v>3.3300000000000001E-3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4.0000000000000001E-3</v>
      </c>
      <c r="DZ212">
        <v>0.31835000000000002</v>
      </c>
      <c r="EA212">
        <v>0</v>
      </c>
      <c r="EB212">
        <v>5.0999999999999997E-2</v>
      </c>
      <c r="EC212">
        <v>1.84772</v>
      </c>
      <c r="ED212">
        <v>0.22541</v>
      </c>
      <c r="EE212">
        <v>13.873329999999999</v>
      </c>
      <c r="EF212">
        <v>2.1522100000000002</v>
      </c>
      <c r="EG212">
        <v>2.0526300000000002</v>
      </c>
      <c r="EH212">
        <v>9.1179999999999997E-2</v>
      </c>
      <c r="EI212">
        <v>140.74733000000001</v>
      </c>
      <c r="EJ212">
        <v>0</v>
      </c>
      <c r="EK212">
        <v>0</v>
      </c>
      <c r="EL212">
        <v>0</v>
      </c>
      <c r="EM212" t="s">
        <v>241</v>
      </c>
      <c r="EN212" t="s">
        <v>242</v>
      </c>
      <c r="EO212" t="s">
        <v>241</v>
      </c>
      <c r="EP212" t="s">
        <v>242</v>
      </c>
      <c r="EQ212" t="s">
        <v>242</v>
      </c>
      <c r="ER212" t="s">
        <v>242</v>
      </c>
      <c r="ES212" t="s">
        <v>242</v>
      </c>
      <c r="ET212" t="s">
        <v>242</v>
      </c>
      <c r="EU212" t="s">
        <v>242</v>
      </c>
      <c r="EV212" t="s">
        <v>242</v>
      </c>
      <c r="EW212" t="s">
        <v>242</v>
      </c>
      <c r="EX212" t="s">
        <v>242</v>
      </c>
      <c r="EY212" t="s">
        <v>242</v>
      </c>
      <c r="EZ212" t="s">
        <v>242</v>
      </c>
      <c r="FA212" t="s">
        <v>242</v>
      </c>
      <c r="FB212" t="s">
        <v>242</v>
      </c>
      <c r="FC212" t="s">
        <v>242</v>
      </c>
      <c r="FD212" t="s">
        <v>242</v>
      </c>
      <c r="FE212" t="s">
        <v>242</v>
      </c>
      <c r="FF212" t="s">
        <v>241</v>
      </c>
      <c r="FG212" t="s">
        <v>241</v>
      </c>
      <c r="FH212" t="s">
        <v>241</v>
      </c>
      <c r="FI212" t="s">
        <v>241</v>
      </c>
      <c r="FJ212" t="s">
        <v>242</v>
      </c>
      <c r="FK212" t="s">
        <v>242</v>
      </c>
      <c r="FL212" t="s">
        <v>242</v>
      </c>
      <c r="FM212" t="s">
        <v>242</v>
      </c>
      <c r="FN212" t="s">
        <v>242</v>
      </c>
      <c r="FO212" t="s">
        <v>242</v>
      </c>
      <c r="FP212" t="s">
        <v>242</v>
      </c>
      <c r="FQ212" t="s">
        <v>242</v>
      </c>
      <c r="FR212" t="s">
        <v>242</v>
      </c>
      <c r="FS212" t="s">
        <v>242</v>
      </c>
      <c r="FT212" t="s">
        <v>242</v>
      </c>
      <c r="FU212" t="s">
        <v>242</v>
      </c>
      <c r="FV212" t="s">
        <v>242</v>
      </c>
      <c r="FW212" t="s">
        <v>242</v>
      </c>
      <c r="FX212" t="s">
        <v>242</v>
      </c>
      <c r="FY212" t="s">
        <v>242</v>
      </c>
      <c r="FZ212" t="s">
        <v>242</v>
      </c>
      <c r="GA212" t="s">
        <v>242</v>
      </c>
      <c r="GB212" t="s">
        <v>242</v>
      </c>
      <c r="GC212" t="s">
        <v>242</v>
      </c>
      <c r="GD212" t="s">
        <v>242</v>
      </c>
      <c r="GE212" t="s">
        <v>242</v>
      </c>
      <c r="GF212" t="s">
        <v>242</v>
      </c>
      <c r="GG212" t="s">
        <v>246</v>
      </c>
      <c r="GH212" t="s">
        <v>232</v>
      </c>
      <c r="GI212" t="s">
        <v>242</v>
      </c>
      <c r="GJ212" t="s">
        <v>242</v>
      </c>
      <c r="GK212" t="s">
        <v>242</v>
      </c>
      <c r="GL212">
        <v>0</v>
      </c>
      <c r="GM212">
        <v>0</v>
      </c>
      <c r="GN212">
        <v>0</v>
      </c>
      <c r="GR212" t="s">
        <v>242</v>
      </c>
      <c r="GS212" t="s">
        <v>242</v>
      </c>
      <c r="GT212" t="s">
        <v>242</v>
      </c>
      <c r="GU212" t="s">
        <v>242</v>
      </c>
      <c r="GV212" t="s">
        <v>242</v>
      </c>
      <c r="GW212" t="s">
        <v>242</v>
      </c>
      <c r="GX212" t="s">
        <v>242</v>
      </c>
      <c r="GY212" t="s">
        <v>242</v>
      </c>
      <c r="GZ212" t="s">
        <v>242</v>
      </c>
      <c r="HA212" t="s">
        <v>242</v>
      </c>
      <c r="HB212" t="s">
        <v>242</v>
      </c>
      <c r="HC212" t="s">
        <v>242</v>
      </c>
      <c r="HD212" t="s">
        <v>242</v>
      </c>
      <c r="HE212" t="s">
        <v>242</v>
      </c>
      <c r="HF212" t="s">
        <v>242</v>
      </c>
    </row>
    <row r="213" spans="1:214">
      <c r="A213">
        <v>3</v>
      </c>
      <c r="B213" t="s">
        <v>260</v>
      </c>
      <c r="F213">
        <v>601.11999000000003</v>
      </c>
      <c r="G213">
        <v>2515.0860400000001</v>
      </c>
      <c r="H213">
        <v>94.151049999999998</v>
      </c>
      <c r="I213">
        <v>17.815169999999998</v>
      </c>
      <c r="J213">
        <v>38.636330000000001</v>
      </c>
      <c r="K213">
        <v>43.070160000000001</v>
      </c>
      <c r="L213">
        <v>3.3696999999999999</v>
      </c>
      <c r="M213">
        <v>1.83575</v>
      </c>
      <c r="N213">
        <v>0.47766999999999998</v>
      </c>
      <c r="O213">
        <v>0</v>
      </c>
      <c r="P213">
        <v>360.62331999999998</v>
      </c>
      <c r="Q213">
        <v>343.51666999999998</v>
      </c>
      <c r="R213">
        <v>0.18972</v>
      </c>
      <c r="S213">
        <v>1.15184</v>
      </c>
      <c r="T213">
        <v>1.61266</v>
      </c>
      <c r="U213">
        <v>1.52383</v>
      </c>
      <c r="V213">
        <v>165.33332999999999</v>
      </c>
      <c r="W213">
        <v>0.21634</v>
      </c>
      <c r="X213">
        <v>0.21379999999999999</v>
      </c>
      <c r="Y213">
        <v>1.0138400000000001</v>
      </c>
      <c r="Z213">
        <v>3.9632800000000001</v>
      </c>
      <c r="AA213">
        <v>0.94255999999999995</v>
      </c>
      <c r="AB213">
        <v>0.33554</v>
      </c>
      <c r="AC213">
        <v>8.9916699999999992</v>
      </c>
      <c r="AD213">
        <v>48.6</v>
      </c>
      <c r="AE213">
        <v>0.79166999999999998</v>
      </c>
      <c r="AF213">
        <v>8.3601700000000001</v>
      </c>
      <c r="AG213">
        <v>157.11332999999999</v>
      </c>
      <c r="AH213">
        <v>319.13333</v>
      </c>
      <c r="AI213">
        <v>169.48999000000001</v>
      </c>
      <c r="AJ213">
        <v>43.7</v>
      </c>
      <c r="AK213">
        <v>246.20000999999999</v>
      </c>
      <c r="AL213">
        <v>140.80000000000001</v>
      </c>
      <c r="AM213">
        <v>271.85001</v>
      </c>
      <c r="AN213">
        <v>1.85606</v>
      </c>
      <c r="AO213">
        <v>1.9232400000000001</v>
      </c>
      <c r="AP213">
        <v>0.20100999999999999</v>
      </c>
      <c r="AQ213">
        <v>0.71884000000000003</v>
      </c>
      <c r="AR213">
        <v>138</v>
      </c>
      <c r="AS213">
        <v>12.691660000000001</v>
      </c>
      <c r="AT213">
        <v>0</v>
      </c>
      <c r="AU213">
        <v>0</v>
      </c>
      <c r="AV213">
        <v>0</v>
      </c>
      <c r="AW213">
        <v>0</v>
      </c>
      <c r="AX213">
        <v>0.99333000000000005</v>
      </c>
      <c r="AY213">
        <v>0.58833999999999997</v>
      </c>
      <c r="AZ213">
        <v>0</v>
      </c>
      <c r="BA213">
        <v>1.57667</v>
      </c>
      <c r="BB213">
        <v>0.78466000000000002</v>
      </c>
      <c r="BC213">
        <v>0</v>
      </c>
      <c r="BD213">
        <v>0.22</v>
      </c>
      <c r="BE213">
        <v>1.0046600000000001</v>
      </c>
      <c r="BF213">
        <v>0.57667000000000002</v>
      </c>
      <c r="BG213">
        <v>0.215</v>
      </c>
      <c r="BH213">
        <v>0</v>
      </c>
      <c r="BI213">
        <v>38.381999999999998</v>
      </c>
      <c r="BJ213">
        <v>38.381999999999998</v>
      </c>
      <c r="BK213">
        <v>0.89963000000000004</v>
      </c>
      <c r="BL213">
        <v>1.5712999999999999</v>
      </c>
      <c r="BM213">
        <v>0.45699000000000001</v>
      </c>
      <c r="BN213">
        <v>0.78288000000000002</v>
      </c>
      <c r="BO213">
        <v>6.3920000000000005E-2</v>
      </c>
      <c r="BP213">
        <v>1.2932699999999999</v>
      </c>
      <c r="BQ213">
        <v>2.4731200000000002</v>
      </c>
      <c r="BR213">
        <v>0.68889</v>
      </c>
      <c r="BS213">
        <v>1.1577</v>
      </c>
      <c r="BT213">
        <v>0.72545999999999999</v>
      </c>
      <c r="BU213">
        <v>0.3075</v>
      </c>
      <c r="BV213">
        <v>0.23860999999999999</v>
      </c>
      <c r="BW213">
        <v>0.72511999999999999</v>
      </c>
      <c r="BX213">
        <v>0.53459999999999996</v>
      </c>
      <c r="BY213">
        <v>0.53115999999999997</v>
      </c>
      <c r="BZ213">
        <v>0.17999000000000001</v>
      </c>
      <c r="CA213">
        <v>0.83452000000000004</v>
      </c>
      <c r="CB213">
        <v>0.65825</v>
      </c>
      <c r="CC213">
        <v>0.31141000000000002</v>
      </c>
      <c r="CD213">
        <v>6.8800299999999996</v>
      </c>
      <c r="CE213">
        <v>0.52524999999999999</v>
      </c>
      <c r="CF213">
        <v>0.97326000000000001</v>
      </c>
      <c r="CG213">
        <v>3.42096</v>
      </c>
      <c r="CH213">
        <v>0.41526000000000002</v>
      </c>
      <c r="CI213">
        <v>1.3249</v>
      </c>
      <c r="CJ213">
        <v>0.79896</v>
      </c>
      <c r="CK213">
        <v>7.45608</v>
      </c>
      <c r="CL213">
        <v>37.586669999999998</v>
      </c>
      <c r="CM213">
        <v>12.446669999999999</v>
      </c>
      <c r="CN213">
        <v>1.2175</v>
      </c>
      <c r="CO213">
        <v>0.76917000000000002</v>
      </c>
      <c r="CP213">
        <v>0.4491</v>
      </c>
      <c r="CQ213">
        <v>0.94154000000000004</v>
      </c>
      <c r="CR213">
        <v>1.1195600000000001</v>
      </c>
      <c r="CS213">
        <v>3.5596100000000002</v>
      </c>
      <c r="CT213">
        <v>0.39817000000000002</v>
      </c>
      <c r="CU213">
        <v>10.058299999999999</v>
      </c>
      <c r="CV213">
        <v>0.30049999999999999</v>
      </c>
      <c r="CW213">
        <v>3.7174100000000001</v>
      </c>
      <c r="CX213">
        <v>0.18282999999999999</v>
      </c>
      <c r="CY213">
        <v>0</v>
      </c>
      <c r="CZ213">
        <v>0</v>
      </c>
      <c r="DA213">
        <v>22.717359999999999</v>
      </c>
      <c r="DB213">
        <v>0.46933000000000002</v>
      </c>
      <c r="DC213">
        <v>0.23283999999999999</v>
      </c>
      <c r="DD213">
        <v>0.94264999999999999</v>
      </c>
      <c r="DE213">
        <v>0.33417000000000002</v>
      </c>
      <c r="DF213">
        <v>9.6021300000000007</v>
      </c>
      <c r="DG213">
        <v>6.3930000000000001E-2</v>
      </c>
      <c r="DH213">
        <v>0</v>
      </c>
      <c r="DI213">
        <v>0</v>
      </c>
      <c r="DJ213">
        <v>11.642530000000001</v>
      </c>
      <c r="DK213">
        <v>0</v>
      </c>
      <c r="DL213">
        <v>0</v>
      </c>
      <c r="DM213">
        <v>1.47163</v>
      </c>
      <c r="DN213">
        <v>0.58850999999999998</v>
      </c>
      <c r="DO213">
        <v>0</v>
      </c>
      <c r="DP213">
        <v>0</v>
      </c>
      <c r="DQ213">
        <v>0</v>
      </c>
      <c r="DR213">
        <v>0</v>
      </c>
      <c r="DS213">
        <v>2.5000000000000001E-2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0.03</v>
      </c>
      <c r="DZ213">
        <v>2.1151499999999999</v>
      </c>
      <c r="EA213">
        <v>1.99034</v>
      </c>
      <c r="EB213">
        <v>1.3906400000000001</v>
      </c>
      <c r="EC213">
        <v>33.10089</v>
      </c>
      <c r="ED213">
        <v>2.6204700000000001</v>
      </c>
      <c r="EE213">
        <v>201.66667000000001</v>
      </c>
      <c r="EF213">
        <v>3.03023</v>
      </c>
      <c r="EG213">
        <v>3.5891799999999998</v>
      </c>
      <c r="EH213">
        <v>0.36921999999999999</v>
      </c>
      <c r="EI213">
        <v>114.00333000000001</v>
      </c>
      <c r="EJ213">
        <v>0</v>
      </c>
      <c r="EK213">
        <v>0</v>
      </c>
      <c r="EL213">
        <v>0</v>
      </c>
      <c r="EM213" t="s">
        <v>241</v>
      </c>
      <c r="EO213" t="s">
        <v>241</v>
      </c>
      <c r="ES213" t="s">
        <v>241</v>
      </c>
      <c r="FA213" t="s">
        <v>242</v>
      </c>
      <c r="FG213" t="s">
        <v>241</v>
      </c>
      <c r="GA213" t="s">
        <v>242</v>
      </c>
      <c r="GE213" t="s">
        <v>242</v>
      </c>
      <c r="GF213" t="s">
        <v>242</v>
      </c>
      <c r="GG213" t="s">
        <v>234</v>
      </c>
      <c r="GH213" t="s">
        <v>243</v>
      </c>
      <c r="GI213" t="s">
        <v>242</v>
      </c>
      <c r="GJ213" t="s">
        <v>242</v>
      </c>
      <c r="GK213" t="s">
        <v>242</v>
      </c>
      <c r="GL213">
        <v>0</v>
      </c>
      <c r="GM213">
        <v>0</v>
      </c>
      <c r="GN213">
        <v>0</v>
      </c>
    </row>
    <row r="214" spans="1:214">
      <c r="A214">
        <v>4</v>
      </c>
      <c r="B214" t="s">
        <v>462</v>
      </c>
      <c r="D214" t="s">
        <v>241</v>
      </c>
      <c r="E214" t="s">
        <v>231</v>
      </c>
      <c r="F214">
        <v>449.51999000000001</v>
      </c>
      <c r="G214">
        <v>1880.7916399999999</v>
      </c>
      <c r="H214">
        <v>91.003050000000002</v>
      </c>
      <c r="I214">
        <v>17.68317</v>
      </c>
      <c r="J214">
        <v>22.084330000000001</v>
      </c>
      <c r="K214">
        <v>42.944159999999997</v>
      </c>
      <c r="L214">
        <v>3.3696999999999999</v>
      </c>
      <c r="M214">
        <v>1.81375</v>
      </c>
      <c r="N214">
        <v>0.45767000000000002</v>
      </c>
      <c r="O214">
        <v>0</v>
      </c>
      <c r="P214">
        <v>224.62332000000001</v>
      </c>
      <c r="Q214">
        <v>211.91667000000001</v>
      </c>
      <c r="R214">
        <v>0.10571999999999999</v>
      </c>
      <c r="S214">
        <v>0.91583999999999999</v>
      </c>
      <c r="T214">
        <v>1.1946600000000001</v>
      </c>
      <c r="U214">
        <v>1.1098300000000001</v>
      </c>
      <c r="V214">
        <v>153.33332999999999</v>
      </c>
      <c r="W214">
        <v>0.21434</v>
      </c>
      <c r="X214">
        <v>0.20780000000000001</v>
      </c>
      <c r="Y214">
        <v>1.0058400000000001</v>
      </c>
      <c r="Z214">
        <v>3.9272800000000001</v>
      </c>
      <c r="AA214">
        <v>0.93255999999999994</v>
      </c>
      <c r="AB214">
        <v>0.33354</v>
      </c>
      <c r="AC214">
        <v>8.9916699999999992</v>
      </c>
      <c r="AD214">
        <v>48</v>
      </c>
      <c r="AE214">
        <v>0.79166999999999998</v>
      </c>
      <c r="AF214">
        <v>8.3201699999999992</v>
      </c>
      <c r="AG214">
        <v>156.11332999999999</v>
      </c>
      <c r="AH214">
        <v>315.53332999999998</v>
      </c>
      <c r="AI214">
        <v>166.48999000000001</v>
      </c>
      <c r="AJ214">
        <v>43.1</v>
      </c>
      <c r="AK214">
        <v>241.80000999999999</v>
      </c>
      <c r="AL214">
        <v>139</v>
      </c>
      <c r="AM214">
        <v>268.05000999999999</v>
      </c>
      <c r="AN214">
        <v>1.83806</v>
      </c>
      <c r="AO214">
        <v>1.88124</v>
      </c>
      <c r="AP214">
        <v>0.19900999999999999</v>
      </c>
      <c r="AQ214">
        <v>0.71084000000000003</v>
      </c>
      <c r="AR214">
        <v>112</v>
      </c>
      <c r="AS214">
        <v>11.691660000000001</v>
      </c>
      <c r="AT214">
        <v>0</v>
      </c>
      <c r="AU214">
        <v>0</v>
      </c>
      <c r="AV214">
        <v>0</v>
      </c>
      <c r="AW214">
        <v>0</v>
      </c>
      <c r="AX214">
        <v>0.99333000000000005</v>
      </c>
      <c r="AY214">
        <v>0.58833999999999997</v>
      </c>
      <c r="AZ214">
        <v>0</v>
      </c>
      <c r="BA214">
        <v>1.57667</v>
      </c>
      <c r="BB214">
        <v>0.78466000000000002</v>
      </c>
      <c r="BC214">
        <v>0</v>
      </c>
      <c r="BD214">
        <v>0.1</v>
      </c>
      <c r="BE214">
        <v>0.88466</v>
      </c>
      <c r="BF214">
        <v>0.57667000000000002</v>
      </c>
      <c r="BG214">
        <v>0.215</v>
      </c>
      <c r="BH214">
        <v>0</v>
      </c>
      <c r="BI214">
        <v>38.381999999999998</v>
      </c>
      <c r="BJ214">
        <v>38.381999999999998</v>
      </c>
      <c r="BK214">
        <v>0.89963000000000004</v>
      </c>
      <c r="BL214">
        <v>1.5712999999999999</v>
      </c>
      <c r="BM214">
        <v>0.45699000000000001</v>
      </c>
      <c r="BN214">
        <v>0.78288000000000002</v>
      </c>
      <c r="BO214">
        <v>6.3920000000000005E-2</v>
      </c>
      <c r="BP214">
        <v>1.2932699999999999</v>
      </c>
      <c r="BQ214">
        <v>2.4731200000000002</v>
      </c>
      <c r="BR214">
        <v>0.68089</v>
      </c>
      <c r="BS214">
        <v>1.1456999999999999</v>
      </c>
      <c r="BT214">
        <v>0.71545999999999998</v>
      </c>
      <c r="BU214">
        <v>0.30349999999999999</v>
      </c>
      <c r="BV214">
        <v>0.23660999999999999</v>
      </c>
      <c r="BW214">
        <v>0.71911999999999998</v>
      </c>
      <c r="BX214">
        <v>0.52859999999999996</v>
      </c>
      <c r="BY214">
        <v>0.52515999999999996</v>
      </c>
      <c r="BZ214">
        <v>0.17799000000000001</v>
      </c>
      <c r="CA214">
        <v>0.82652000000000003</v>
      </c>
      <c r="CB214">
        <v>0.65425</v>
      </c>
      <c r="CC214">
        <v>0.30741000000000002</v>
      </c>
      <c r="CD214">
        <v>6.8100300000000002</v>
      </c>
      <c r="CE214">
        <v>0.52124999999999999</v>
      </c>
      <c r="CF214">
        <v>0.96326000000000001</v>
      </c>
      <c r="CG214">
        <v>3.39296</v>
      </c>
      <c r="CH214">
        <v>0.41326000000000002</v>
      </c>
      <c r="CI214">
        <v>1.3129</v>
      </c>
      <c r="CJ214">
        <v>0.79096</v>
      </c>
      <c r="CK214">
        <v>7.39208</v>
      </c>
      <c r="CL214">
        <v>37.586669999999998</v>
      </c>
      <c r="CM214">
        <v>12.446669999999999</v>
      </c>
      <c r="CN214">
        <v>0.64149999999999996</v>
      </c>
      <c r="CO214">
        <v>0.40316999999999997</v>
      </c>
      <c r="CP214">
        <v>0.2351</v>
      </c>
      <c r="CQ214">
        <v>0.49153999999999998</v>
      </c>
      <c r="CR214">
        <v>0.58355999999999997</v>
      </c>
      <c r="CS214">
        <v>1.88361</v>
      </c>
      <c r="CT214">
        <v>0.21017</v>
      </c>
      <c r="CU214">
        <v>5.6383000000000001</v>
      </c>
      <c r="CV214">
        <v>0.1585</v>
      </c>
      <c r="CW214">
        <v>2.05741</v>
      </c>
      <c r="CX214">
        <v>0.10483000000000001</v>
      </c>
      <c r="CY214">
        <v>0</v>
      </c>
      <c r="CZ214">
        <v>0</v>
      </c>
      <c r="DA214">
        <v>12.40936</v>
      </c>
      <c r="DB214">
        <v>0.24732999999999999</v>
      </c>
      <c r="DC214">
        <v>0.12284</v>
      </c>
      <c r="DD214">
        <v>0.54264999999999997</v>
      </c>
      <c r="DE214">
        <v>0.17616999999999999</v>
      </c>
      <c r="DF214">
        <v>5.5861299999999998</v>
      </c>
      <c r="DG214">
        <v>3.3930000000000002E-2</v>
      </c>
      <c r="DH214">
        <v>0</v>
      </c>
      <c r="DI214">
        <v>0</v>
      </c>
      <c r="DJ214">
        <v>6.7065299999999999</v>
      </c>
      <c r="DK214">
        <v>0</v>
      </c>
      <c r="DL214">
        <v>0</v>
      </c>
      <c r="DM214">
        <v>1.0636300000000001</v>
      </c>
      <c r="DN214">
        <v>0.35250999999999999</v>
      </c>
      <c r="DO214">
        <v>0</v>
      </c>
      <c r="DP214">
        <v>0</v>
      </c>
      <c r="DQ214">
        <v>0</v>
      </c>
      <c r="DR214">
        <v>0</v>
      </c>
      <c r="DS214">
        <v>2.5000000000000001E-2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0.03</v>
      </c>
      <c r="DZ214">
        <v>1.47115</v>
      </c>
      <c r="EA214">
        <v>1.04634</v>
      </c>
      <c r="EB214">
        <v>0.72663999999999995</v>
      </c>
      <c r="EC214">
        <v>18.81889</v>
      </c>
      <c r="ED214">
        <v>1.7044699999999999</v>
      </c>
      <c r="EE214">
        <v>153.66667000000001</v>
      </c>
      <c r="EF214">
        <v>3.01823</v>
      </c>
      <c r="EG214">
        <v>3.5786799999999999</v>
      </c>
      <c r="EH214">
        <v>0.36721999999999999</v>
      </c>
      <c r="EI214">
        <v>110.00333000000001</v>
      </c>
      <c r="EJ214">
        <v>0</v>
      </c>
      <c r="EK214">
        <v>0</v>
      </c>
      <c r="EL214">
        <v>0</v>
      </c>
      <c r="EM214" t="s">
        <v>241</v>
      </c>
      <c r="EN214" t="s">
        <v>242</v>
      </c>
      <c r="EO214" t="s">
        <v>241</v>
      </c>
      <c r="EP214" t="s">
        <v>242</v>
      </c>
      <c r="EQ214" t="s">
        <v>242</v>
      </c>
      <c r="ER214" t="s">
        <v>242</v>
      </c>
      <c r="ES214" t="s">
        <v>241</v>
      </c>
      <c r="ET214" t="s">
        <v>242</v>
      </c>
      <c r="EU214" t="s">
        <v>242</v>
      </c>
      <c r="EV214" t="s">
        <v>242</v>
      </c>
      <c r="EW214" t="s">
        <v>242</v>
      </c>
      <c r="EX214" t="s">
        <v>242</v>
      </c>
      <c r="EY214" t="s">
        <v>242</v>
      </c>
      <c r="EZ214" t="s">
        <v>242</v>
      </c>
      <c r="FA214" t="s">
        <v>242</v>
      </c>
      <c r="FB214" t="s">
        <v>242</v>
      </c>
      <c r="FC214" t="s">
        <v>242</v>
      </c>
      <c r="FD214" t="s">
        <v>242</v>
      </c>
      <c r="FE214" t="s">
        <v>242</v>
      </c>
      <c r="FF214" t="s">
        <v>242</v>
      </c>
      <c r="FG214" t="s">
        <v>241</v>
      </c>
      <c r="FH214" t="s">
        <v>242</v>
      </c>
      <c r="FI214" t="s">
        <v>242</v>
      </c>
      <c r="FJ214" t="s">
        <v>242</v>
      </c>
      <c r="FK214" t="s">
        <v>242</v>
      </c>
      <c r="FL214" t="s">
        <v>242</v>
      </c>
      <c r="FM214" t="s">
        <v>242</v>
      </c>
      <c r="FN214" t="s">
        <v>242</v>
      </c>
      <c r="FO214" t="s">
        <v>242</v>
      </c>
      <c r="FP214" t="s">
        <v>242</v>
      </c>
      <c r="FQ214" t="s">
        <v>242</v>
      </c>
      <c r="FR214" t="s">
        <v>242</v>
      </c>
      <c r="FS214" t="s">
        <v>242</v>
      </c>
      <c r="FT214" t="s">
        <v>242</v>
      </c>
      <c r="FU214" t="s">
        <v>242</v>
      </c>
      <c r="FV214" t="s">
        <v>242</v>
      </c>
      <c r="FW214" t="s">
        <v>242</v>
      </c>
      <c r="FX214" t="s">
        <v>242</v>
      </c>
      <c r="FY214" t="s">
        <v>242</v>
      </c>
      <c r="FZ214" t="s">
        <v>242</v>
      </c>
      <c r="GA214" t="s">
        <v>242</v>
      </c>
      <c r="GB214" t="s">
        <v>242</v>
      </c>
      <c r="GC214" t="s">
        <v>242</v>
      </c>
      <c r="GD214" t="s">
        <v>242</v>
      </c>
      <c r="GE214" t="s">
        <v>242</v>
      </c>
      <c r="GF214" t="s">
        <v>242</v>
      </c>
      <c r="GG214" t="s">
        <v>234</v>
      </c>
      <c r="GH214" t="s">
        <v>243</v>
      </c>
      <c r="GI214" t="s">
        <v>242</v>
      </c>
      <c r="GJ214" t="s">
        <v>242</v>
      </c>
      <c r="GK214" t="s">
        <v>242</v>
      </c>
      <c r="GL214">
        <v>0</v>
      </c>
      <c r="GM214">
        <v>0</v>
      </c>
      <c r="GN214">
        <v>0</v>
      </c>
      <c r="GR214" t="s">
        <v>242</v>
      </c>
      <c r="GS214" t="s">
        <v>242</v>
      </c>
      <c r="GT214" t="s">
        <v>242</v>
      </c>
      <c r="GU214" t="s">
        <v>242</v>
      </c>
      <c r="GV214" t="s">
        <v>242</v>
      </c>
      <c r="GW214" t="s">
        <v>242</v>
      </c>
      <c r="GX214" t="s">
        <v>242</v>
      </c>
      <c r="GY214" t="s">
        <v>242</v>
      </c>
      <c r="GZ214" t="s">
        <v>242</v>
      </c>
      <c r="HA214" t="s">
        <v>242</v>
      </c>
      <c r="HB214" t="s">
        <v>242</v>
      </c>
      <c r="HC214" t="s">
        <v>242</v>
      </c>
      <c r="HD214" t="s">
        <v>242</v>
      </c>
      <c r="HE214" t="s">
        <v>242</v>
      </c>
      <c r="HF214" t="s">
        <v>242</v>
      </c>
    </row>
    <row r="215" spans="1:214">
      <c r="A215">
        <v>4</v>
      </c>
      <c r="B215" t="s">
        <v>245</v>
      </c>
      <c r="D215" t="s">
        <v>241</v>
      </c>
      <c r="E215" t="s">
        <v>231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 t="s">
        <v>242</v>
      </c>
      <c r="EN215" t="s">
        <v>242</v>
      </c>
      <c r="EO215" t="s">
        <v>242</v>
      </c>
      <c r="EP215" t="s">
        <v>242</v>
      </c>
      <c r="EQ215" t="s">
        <v>242</v>
      </c>
      <c r="ER215" t="s">
        <v>242</v>
      </c>
      <c r="ES215" t="s">
        <v>242</v>
      </c>
      <c r="ET215" t="s">
        <v>242</v>
      </c>
      <c r="EU215" t="s">
        <v>242</v>
      </c>
      <c r="EV215" t="s">
        <v>242</v>
      </c>
      <c r="EW215" t="s">
        <v>242</v>
      </c>
      <c r="EX215" t="s">
        <v>242</v>
      </c>
      <c r="EY215" t="s">
        <v>242</v>
      </c>
      <c r="EZ215" t="s">
        <v>242</v>
      </c>
      <c r="FA215" t="s">
        <v>241</v>
      </c>
      <c r="FB215" t="s">
        <v>242</v>
      </c>
      <c r="FC215" t="s">
        <v>242</v>
      </c>
      <c r="FD215" t="s">
        <v>242</v>
      </c>
      <c r="FE215" t="s">
        <v>242</v>
      </c>
      <c r="FF215" t="s">
        <v>242</v>
      </c>
      <c r="FG215" t="s">
        <v>242</v>
      </c>
      <c r="FH215" t="s">
        <v>242</v>
      </c>
      <c r="FI215" t="s">
        <v>242</v>
      </c>
      <c r="FJ215" t="s">
        <v>242</v>
      </c>
      <c r="FK215" t="s">
        <v>242</v>
      </c>
      <c r="FL215" t="s">
        <v>242</v>
      </c>
      <c r="FM215" t="s">
        <v>242</v>
      </c>
      <c r="FN215" t="s">
        <v>242</v>
      </c>
      <c r="FO215" t="s">
        <v>242</v>
      </c>
      <c r="FP215" t="s">
        <v>242</v>
      </c>
      <c r="FQ215" t="s">
        <v>242</v>
      </c>
      <c r="FR215" t="s">
        <v>242</v>
      </c>
      <c r="FS215" t="s">
        <v>242</v>
      </c>
      <c r="FT215" t="s">
        <v>242</v>
      </c>
      <c r="FU215" t="s">
        <v>242</v>
      </c>
      <c r="FV215" t="s">
        <v>242</v>
      </c>
      <c r="FW215" t="s">
        <v>242</v>
      </c>
      <c r="FX215" t="s">
        <v>242</v>
      </c>
      <c r="FY215" t="s">
        <v>242</v>
      </c>
      <c r="FZ215" t="s">
        <v>242</v>
      </c>
      <c r="GA215" t="s">
        <v>241</v>
      </c>
      <c r="GB215" t="s">
        <v>242</v>
      </c>
      <c r="GC215" t="s">
        <v>242</v>
      </c>
      <c r="GD215" t="s">
        <v>242</v>
      </c>
      <c r="GE215" t="s">
        <v>242</v>
      </c>
      <c r="GF215" t="s">
        <v>241</v>
      </c>
      <c r="GG215" t="s">
        <v>240</v>
      </c>
      <c r="GH215" t="s">
        <v>244</v>
      </c>
      <c r="GI215" t="s">
        <v>241</v>
      </c>
      <c r="GJ215" t="s">
        <v>241</v>
      </c>
      <c r="GK215" t="s">
        <v>242</v>
      </c>
      <c r="GL215">
        <v>0</v>
      </c>
      <c r="GM215">
        <v>0</v>
      </c>
      <c r="GN215">
        <v>0</v>
      </c>
      <c r="GR215" t="s">
        <v>242</v>
      </c>
      <c r="GS215" t="s">
        <v>242</v>
      </c>
      <c r="GT215" t="s">
        <v>242</v>
      </c>
      <c r="GU215" t="s">
        <v>242</v>
      </c>
      <c r="GV215" t="s">
        <v>242</v>
      </c>
      <c r="GW215" t="s">
        <v>242</v>
      </c>
      <c r="GX215" t="s">
        <v>242</v>
      </c>
      <c r="GY215" t="s">
        <v>242</v>
      </c>
      <c r="GZ215" t="s">
        <v>242</v>
      </c>
      <c r="HA215" t="s">
        <v>242</v>
      </c>
      <c r="HB215" t="s">
        <v>242</v>
      </c>
      <c r="HC215" t="s">
        <v>242</v>
      </c>
      <c r="HD215" t="s">
        <v>242</v>
      </c>
      <c r="HE215" t="s">
        <v>242</v>
      </c>
      <c r="HF215" t="s">
        <v>242</v>
      </c>
    </row>
    <row r="216" spans="1:214">
      <c r="A216">
        <v>4</v>
      </c>
      <c r="B216" t="s">
        <v>463</v>
      </c>
      <c r="D216" t="s">
        <v>241</v>
      </c>
      <c r="E216" t="s">
        <v>231</v>
      </c>
      <c r="F216">
        <v>151.6</v>
      </c>
      <c r="G216">
        <v>634.2944</v>
      </c>
      <c r="H216">
        <v>3.1480000000000001</v>
      </c>
      <c r="I216">
        <v>0.13200000000000001</v>
      </c>
      <c r="J216">
        <v>16.552</v>
      </c>
      <c r="K216">
        <v>0.126</v>
      </c>
      <c r="L216">
        <v>0</v>
      </c>
      <c r="M216">
        <v>2.1999999999999999E-2</v>
      </c>
      <c r="N216">
        <v>0.02</v>
      </c>
      <c r="O216">
        <v>0</v>
      </c>
      <c r="P216">
        <v>136</v>
      </c>
      <c r="Q216">
        <v>131.6</v>
      </c>
      <c r="R216">
        <v>8.4000000000000005E-2</v>
      </c>
      <c r="S216">
        <v>0.23599999999999999</v>
      </c>
      <c r="T216">
        <v>0.41799999999999998</v>
      </c>
      <c r="U216">
        <v>0.41399999999999998</v>
      </c>
      <c r="V216">
        <v>12</v>
      </c>
      <c r="W216">
        <v>2E-3</v>
      </c>
      <c r="X216">
        <v>6.0000000000000001E-3</v>
      </c>
      <c r="Y216">
        <v>8.0000000000000002E-3</v>
      </c>
      <c r="Z216">
        <v>3.5999999999999997E-2</v>
      </c>
      <c r="AA216">
        <v>0.01</v>
      </c>
      <c r="AB216">
        <v>2E-3</v>
      </c>
      <c r="AC216">
        <v>0</v>
      </c>
      <c r="AD216">
        <v>0.6</v>
      </c>
      <c r="AE216">
        <v>0</v>
      </c>
      <c r="AF216">
        <v>0.04</v>
      </c>
      <c r="AG216">
        <v>1</v>
      </c>
      <c r="AH216">
        <v>3.6</v>
      </c>
      <c r="AI216">
        <v>3</v>
      </c>
      <c r="AJ216">
        <v>0.6</v>
      </c>
      <c r="AK216">
        <v>4.4000000000000004</v>
      </c>
      <c r="AL216">
        <v>1.8</v>
      </c>
      <c r="AM216">
        <v>3.8</v>
      </c>
      <c r="AN216">
        <v>1.7999999999999999E-2</v>
      </c>
      <c r="AO216">
        <v>4.2000000000000003E-2</v>
      </c>
      <c r="AP216">
        <v>2E-3</v>
      </c>
      <c r="AQ216">
        <v>8.0000000000000002E-3</v>
      </c>
      <c r="AR216">
        <v>26</v>
      </c>
      <c r="AS216">
        <v>1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0.12</v>
      </c>
      <c r="BE216">
        <v>0.12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8.0000000000000002E-3</v>
      </c>
      <c r="BS216">
        <v>1.2E-2</v>
      </c>
      <c r="BT216">
        <v>0.01</v>
      </c>
      <c r="BU216">
        <v>4.0000000000000001E-3</v>
      </c>
      <c r="BV216">
        <v>2E-3</v>
      </c>
      <c r="BW216">
        <v>6.0000000000000001E-3</v>
      </c>
      <c r="BX216">
        <v>6.0000000000000001E-3</v>
      </c>
      <c r="BY216">
        <v>6.0000000000000001E-3</v>
      </c>
      <c r="BZ216">
        <v>2E-3</v>
      </c>
      <c r="CA216">
        <v>8.0000000000000002E-3</v>
      </c>
      <c r="CB216">
        <v>4.0000000000000001E-3</v>
      </c>
      <c r="CC216">
        <v>4.0000000000000001E-3</v>
      </c>
      <c r="CD216">
        <v>7.0000000000000007E-2</v>
      </c>
      <c r="CE216">
        <v>4.0000000000000001E-3</v>
      </c>
      <c r="CF216">
        <v>0.01</v>
      </c>
      <c r="CG216">
        <v>2.8000000000000001E-2</v>
      </c>
      <c r="CH216">
        <v>2E-3</v>
      </c>
      <c r="CI216">
        <v>1.2E-2</v>
      </c>
      <c r="CJ216">
        <v>8.0000000000000002E-3</v>
      </c>
      <c r="CK216">
        <v>6.4000000000000001E-2</v>
      </c>
      <c r="CL216">
        <v>0</v>
      </c>
      <c r="CM216">
        <v>0</v>
      </c>
      <c r="CN216">
        <v>0.57599999999999996</v>
      </c>
      <c r="CO216">
        <v>0.36599999999999999</v>
      </c>
      <c r="CP216">
        <v>0.214</v>
      </c>
      <c r="CQ216">
        <v>0.45</v>
      </c>
      <c r="CR216">
        <v>0.53600000000000003</v>
      </c>
      <c r="CS216">
        <v>1.6759999999999999</v>
      </c>
      <c r="CT216">
        <v>0.188</v>
      </c>
      <c r="CU216">
        <v>4.42</v>
      </c>
      <c r="CV216">
        <v>0.14199999999999999</v>
      </c>
      <c r="CW216">
        <v>1.66</v>
      </c>
      <c r="CX216">
        <v>7.8E-2</v>
      </c>
      <c r="CY216">
        <v>0</v>
      </c>
      <c r="CZ216">
        <v>0</v>
      </c>
      <c r="DA216">
        <v>10.308</v>
      </c>
      <c r="DB216">
        <v>0.222</v>
      </c>
      <c r="DC216">
        <v>0.11</v>
      </c>
      <c r="DD216">
        <v>0.4</v>
      </c>
      <c r="DE216">
        <v>0.158</v>
      </c>
      <c r="DF216">
        <v>4.016</v>
      </c>
      <c r="DG216">
        <v>0.03</v>
      </c>
      <c r="DH216">
        <v>0</v>
      </c>
      <c r="DI216">
        <v>0</v>
      </c>
      <c r="DJ216">
        <v>4.9359999999999999</v>
      </c>
      <c r="DK216">
        <v>0</v>
      </c>
      <c r="DL216">
        <v>0</v>
      </c>
      <c r="DM216">
        <v>0.40799999999999997</v>
      </c>
      <c r="DN216">
        <v>0.23599999999999999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0.64400000000000002</v>
      </c>
      <c r="EA216">
        <v>0.94399999999999995</v>
      </c>
      <c r="EB216">
        <v>0.66400000000000003</v>
      </c>
      <c r="EC216">
        <v>14.282</v>
      </c>
      <c r="ED216">
        <v>0.91600000000000004</v>
      </c>
      <c r="EE216">
        <v>48</v>
      </c>
      <c r="EF216">
        <v>1.2E-2</v>
      </c>
      <c r="EG216">
        <v>1.0500000000000001E-2</v>
      </c>
      <c r="EH216">
        <v>2E-3</v>
      </c>
      <c r="EI216">
        <v>4</v>
      </c>
      <c r="EJ216">
        <v>0</v>
      </c>
      <c r="EK216">
        <v>0</v>
      </c>
      <c r="EL216">
        <v>0</v>
      </c>
      <c r="EM216" t="s">
        <v>242</v>
      </c>
      <c r="EN216" t="s">
        <v>242</v>
      </c>
      <c r="EO216" t="s">
        <v>242</v>
      </c>
      <c r="EP216" t="s">
        <v>242</v>
      </c>
      <c r="EQ216" t="s">
        <v>242</v>
      </c>
      <c r="ER216" t="s">
        <v>242</v>
      </c>
      <c r="ES216" t="s">
        <v>241</v>
      </c>
      <c r="ET216" t="s">
        <v>242</v>
      </c>
      <c r="EU216" t="s">
        <v>242</v>
      </c>
      <c r="EV216" t="s">
        <v>242</v>
      </c>
      <c r="EW216" t="s">
        <v>242</v>
      </c>
      <c r="EX216" t="s">
        <v>242</v>
      </c>
      <c r="EY216" t="s">
        <v>242</v>
      </c>
      <c r="EZ216" t="s">
        <v>242</v>
      </c>
      <c r="FA216" t="s">
        <v>242</v>
      </c>
      <c r="FB216" t="s">
        <v>242</v>
      </c>
      <c r="FC216" t="s">
        <v>242</v>
      </c>
      <c r="FD216" t="s">
        <v>242</v>
      </c>
      <c r="FE216" t="s">
        <v>242</v>
      </c>
      <c r="FF216" t="s">
        <v>242</v>
      </c>
      <c r="FG216" t="s">
        <v>242</v>
      </c>
      <c r="FH216" t="s">
        <v>242</v>
      </c>
      <c r="FI216" t="s">
        <v>242</v>
      </c>
      <c r="FJ216" t="s">
        <v>242</v>
      </c>
      <c r="FK216" t="s">
        <v>242</v>
      </c>
      <c r="FL216" t="s">
        <v>242</v>
      </c>
      <c r="FM216" t="s">
        <v>242</v>
      </c>
      <c r="FN216" t="s">
        <v>242</v>
      </c>
      <c r="FO216" t="s">
        <v>242</v>
      </c>
      <c r="FP216" t="s">
        <v>242</v>
      </c>
      <c r="FQ216" t="s">
        <v>242</v>
      </c>
      <c r="FR216" t="s">
        <v>242</v>
      </c>
      <c r="FS216" t="s">
        <v>242</v>
      </c>
      <c r="FT216" t="s">
        <v>242</v>
      </c>
      <c r="FU216" t="s">
        <v>242</v>
      </c>
      <c r="FV216" t="s">
        <v>242</v>
      </c>
      <c r="FW216" t="s">
        <v>242</v>
      </c>
      <c r="FX216" t="s">
        <v>242</v>
      </c>
      <c r="FY216" t="s">
        <v>242</v>
      </c>
      <c r="FZ216" t="s">
        <v>242</v>
      </c>
      <c r="GA216" t="s">
        <v>241</v>
      </c>
      <c r="GB216" t="s">
        <v>242</v>
      </c>
      <c r="GC216" t="s">
        <v>242</v>
      </c>
      <c r="GD216" t="s">
        <v>242</v>
      </c>
      <c r="GE216" t="s">
        <v>242</v>
      </c>
      <c r="GF216" t="s">
        <v>241</v>
      </c>
      <c r="GG216" t="s">
        <v>233</v>
      </c>
      <c r="GH216" t="s">
        <v>244</v>
      </c>
      <c r="GI216" t="s">
        <v>242</v>
      </c>
      <c r="GJ216" t="s">
        <v>242</v>
      </c>
      <c r="GK216" t="s">
        <v>242</v>
      </c>
      <c r="GL216">
        <v>0</v>
      </c>
      <c r="GM216">
        <v>0</v>
      </c>
      <c r="GN216">
        <v>0</v>
      </c>
      <c r="GR216" t="s">
        <v>242</v>
      </c>
      <c r="GS216" t="s">
        <v>242</v>
      </c>
      <c r="GT216" t="s">
        <v>242</v>
      </c>
      <c r="GU216" t="s">
        <v>242</v>
      </c>
      <c r="GV216" t="s">
        <v>242</v>
      </c>
      <c r="GW216" t="s">
        <v>242</v>
      </c>
      <c r="GX216" t="s">
        <v>242</v>
      </c>
      <c r="GY216" t="s">
        <v>242</v>
      </c>
      <c r="GZ216" t="s">
        <v>242</v>
      </c>
      <c r="HA216" t="s">
        <v>242</v>
      </c>
      <c r="HB216" t="s">
        <v>242</v>
      </c>
      <c r="HC216" t="s">
        <v>242</v>
      </c>
      <c r="HD216" t="s">
        <v>242</v>
      </c>
      <c r="HE216" t="s">
        <v>242</v>
      </c>
      <c r="HF216" t="s">
        <v>242</v>
      </c>
    </row>
    <row r="217" spans="1:214">
      <c r="A217">
        <v>3</v>
      </c>
      <c r="B217" t="s">
        <v>261</v>
      </c>
      <c r="F217">
        <v>464.25</v>
      </c>
      <c r="G217">
        <v>1942.422</v>
      </c>
      <c r="H217">
        <v>212.17349999999999</v>
      </c>
      <c r="I217">
        <v>21.055499999999999</v>
      </c>
      <c r="J217">
        <v>14.869199999999999</v>
      </c>
      <c r="K217">
        <v>59.25</v>
      </c>
      <c r="L217">
        <v>0.40949999999999998</v>
      </c>
      <c r="M217">
        <v>1.7250000000000001</v>
      </c>
      <c r="N217">
        <v>1.3185</v>
      </c>
      <c r="O217">
        <v>0</v>
      </c>
      <c r="P217">
        <v>101.25</v>
      </c>
      <c r="Q217">
        <v>85.5</v>
      </c>
      <c r="R217">
        <v>0.10050000000000001</v>
      </c>
      <c r="S217">
        <v>0.27600000000000002</v>
      </c>
      <c r="T217">
        <v>0.27750000000000002</v>
      </c>
      <c r="U217">
        <v>0.27750000000000002</v>
      </c>
      <c r="V217">
        <v>27.75</v>
      </c>
      <c r="W217">
        <v>8.4000000000000005E-2</v>
      </c>
      <c r="X217">
        <v>0.47399999999999998</v>
      </c>
      <c r="Y217">
        <v>0.27</v>
      </c>
      <c r="Z217">
        <v>3.2534999999999998</v>
      </c>
      <c r="AA217">
        <v>1.0680000000000001</v>
      </c>
      <c r="AB217">
        <v>0.123</v>
      </c>
      <c r="AC217">
        <v>10.095000000000001</v>
      </c>
      <c r="AD217">
        <v>33.9</v>
      </c>
      <c r="AE217">
        <v>1.38</v>
      </c>
      <c r="AF217">
        <v>4.5914999999999999</v>
      </c>
      <c r="AG217">
        <v>96.45</v>
      </c>
      <c r="AH217">
        <v>319.95</v>
      </c>
      <c r="AI217">
        <v>255.15</v>
      </c>
      <c r="AJ217">
        <v>26.55</v>
      </c>
      <c r="AK217">
        <v>278.10000000000002</v>
      </c>
      <c r="AL217">
        <v>146.25</v>
      </c>
      <c r="AM217">
        <v>222.15</v>
      </c>
      <c r="AN217">
        <v>0.3075</v>
      </c>
      <c r="AO217">
        <v>0.94650000000000001</v>
      </c>
      <c r="AP217">
        <v>7.3499999999999996E-2</v>
      </c>
      <c r="AQ217">
        <v>6.6000000000000003E-2</v>
      </c>
      <c r="AR217">
        <v>39.299999999999997</v>
      </c>
      <c r="AS217">
        <v>18.63</v>
      </c>
      <c r="AT217">
        <v>0</v>
      </c>
      <c r="AU217">
        <v>5.8500000000000003E-2</v>
      </c>
      <c r="AV217">
        <v>0</v>
      </c>
      <c r="AW217">
        <v>5.8500000000000003E-2</v>
      </c>
      <c r="AX217">
        <v>1.0980000000000001</v>
      </c>
      <c r="AY217">
        <v>1.395</v>
      </c>
      <c r="AZ217">
        <v>0</v>
      </c>
      <c r="BA217">
        <v>2.4929999999999999</v>
      </c>
      <c r="BB217">
        <v>5.6159999999999997</v>
      </c>
      <c r="BC217">
        <v>0</v>
      </c>
      <c r="BD217">
        <v>8.952</v>
      </c>
      <c r="BE217">
        <v>14.568</v>
      </c>
      <c r="BF217">
        <v>0</v>
      </c>
      <c r="BG217">
        <v>4.4999999999999997E-3</v>
      </c>
      <c r="BH217">
        <v>0</v>
      </c>
      <c r="BI217">
        <v>6.7500000000000004E-2</v>
      </c>
      <c r="BJ217">
        <v>6.7500000000000004E-2</v>
      </c>
      <c r="BK217">
        <v>9.4500000000000001E-2</v>
      </c>
      <c r="BL217">
        <v>6.3E-2</v>
      </c>
      <c r="BM217">
        <v>0.153</v>
      </c>
      <c r="BN217">
        <v>0.09</v>
      </c>
      <c r="BO217">
        <v>4.4999999999999997E-3</v>
      </c>
      <c r="BP217">
        <v>0.13500000000000001</v>
      </c>
      <c r="BQ217">
        <v>0.27</v>
      </c>
      <c r="BR217">
        <v>0.75449999999999995</v>
      </c>
      <c r="BS217">
        <v>1.3035000000000001</v>
      </c>
      <c r="BT217">
        <v>1.014</v>
      </c>
      <c r="BU217">
        <v>0.32100000000000001</v>
      </c>
      <c r="BV217">
        <v>8.1000000000000003E-2</v>
      </c>
      <c r="BW217">
        <v>0.63449999999999995</v>
      </c>
      <c r="BX217">
        <v>0.63449999999999995</v>
      </c>
      <c r="BY217">
        <v>0.56850000000000001</v>
      </c>
      <c r="BZ217">
        <v>0.17399999999999999</v>
      </c>
      <c r="CA217">
        <v>0.84150000000000003</v>
      </c>
      <c r="CB217">
        <v>0.46050000000000002</v>
      </c>
      <c r="CC217">
        <v>0.3795</v>
      </c>
      <c r="CD217">
        <v>7.1505000000000001</v>
      </c>
      <c r="CE217">
        <v>0.39750000000000002</v>
      </c>
      <c r="CF217">
        <v>0.97199999999999998</v>
      </c>
      <c r="CG217">
        <v>2.847</v>
      </c>
      <c r="CH217">
        <v>0.24149999999999999</v>
      </c>
      <c r="CI217">
        <v>1.4384999999999999</v>
      </c>
      <c r="CJ217">
        <v>0.71250000000000002</v>
      </c>
      <c r="CK217">
        <v>6.609</v>
      </c>
      <c r="CL217">
        <v>4.05</v>
      </c>
      <c r="CM217">
        <v>1.35</v>
      </c>
      <c r="CN217">
        <v>0.27900000000000003</v>
      </c>
      <c r="CO217">
        <v>0.186</v>
      </c>
      <c r="CP217">
        <v>9.2999999999999999E-2</v>
      </c>
      <c r="CQ217">
        <v>0.20699999999999999</v>
      </c>
      <c r="CR217">
        <v>0.25800000000000001</v>
      </c>
      <c r="CS217">
        <v>0.82499999999999996</v>
      </c>
      <c r="CT217">
        <v>9.2999999999999999E-2</v>
      </c>
      <c r="CU217">
        <v>2.145</v>
      </c>
      <c r="CV217">
        <v>7.1999999999999995E-2</v>
      </c>
      <c r="CW217">
        <v>0.77849999999999997</v>
      </c>
      <c r="CX217">
        <v>4.2000000000000003E-2</v>
      </c>
      <c r="CY217">
        <v>0</v>
      </c>
      <c r="CZ217">
        <v>0</v>
      </c>
      <c r="DA217">
        <v>4.9695</v>
      </c>
      <c r="DB217">
        <v>0.114</v>
      </c>
      <c r="DC217">
        <v>5.0999999999999997E-2</v>
      </c>
      <c r="DD217">
        <v>0.20699999999999999</v>
      </c>
      <c r="DE217">
        <v>7.1999999999999995E-2</v>
      </c>
      <c r="DF217">
        <v>2.0219999999999998</v>
      </c>
      <c r="DG217">
        <v>2.1000000000000001E-2</v>
      </c>
      <c r="DH217">
        <v>0</v>
      </c>
      <c r="DI217">
        <v>0</v>
      </c>
      <c r="DJ217">
        <v>2.4870000000000001</v>
      </c>
      <c r="DK217">
        <v>0</v>
      </c>
      <c r="DL217">
        <v>0</v>
      </c>
      <c r="DM217">
        <v>0.21299999999999999</v>
      </c>
      <c r="DN217">
        <v>0.1275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0.34050000000000002</v>
      </c>
      <c r="EA217">
        <v>0.46500000000000002</v>
      </c>
      <c r="EB217">
        <v>0.309</v>
      </c>
      <c r="EC217">
        <v>7.0365000000000002</v>
      </c>
      <c r="ED217">
        <v>0.46650000000000003</v>
      </c>
      <c r="EE217">
        <v>30</v>
      </c>
      <c r="EF217">
        <v>0.91800000000000004</v>
      </c>
      <c r="EG217">
        <v>4.9375</v>
      </c>
      <c r="EH217">
        <v>0.2424</v>
      </c>
      <c r="EI217">
        <v>319.5</v>
      </c>
      <c r="EJ217">
        <v>0</v>
      </c>
      <c r="EK217">
        <v>0</v>
      </c>
      <c r="EL217">
        <v>0</v>
      </c>
      <c r="EM217" t="s">
        <v>241</v>
      </c>
      <c r="EO217" t="s">
        <v>241</v>
      </c>
      <c r="ES217" t="s">
        <v>241</v>
      </c>
      <c r="FA217" t="s">
        <v>242</v>
      </c>
      <c r="FG217" t="s">
        <v>241</v>
      </c>
      <c r="FH217" t="s">
        <v>241</v>
      </c>
      <c r="FS217" t="s">
        <v>241</v>
      </c>
      <c r="GA217" t="s">
        <v>242</v>
      </c>
      <c r="GE217" t="s">
        <v>242</v>
      </c>
      <c r="GF217" t="s">
        <v>242</v>
      </c>
      <c r="GG217" t="s">
        <v>234</v>
      </c>
      <c r="GH217" t="s">
        <v>399</v>
      </c>
      <c r="GI217" t="s">
        <v>242</v>
      </c>
      <c r="GJ217" t="s">
        <v>242</v>
      </c>
      <c r="GK217" t="s">
        <v>242</v>
      </c>
      <c r="GL217">
        <v>0</v>
      </c>
      <c r="GM217">
        <v>0</v>
      </c>
      <c r="GN217">
        <v>0</v>
      </c>
    </row>
    <row r="218" spans="1:214">
      <c r="A218">
        <v>4</v>
      </c>
      <c r="B218" t="s">
        <v>464</v>
      </c>
      <c r="D218" t="s">
        <v>241</v>
      </c>
      <c r="E218" t="s">
        <v>231</v>
      </c>
      <c r="F218">
        <v>464.25</v>
      </c>
      <c r="G218">
        <v>1942.422</v>
      </c>
      <c r="H218">
        <v>212.17349999999999</v>
      </c>
      <c r="I218">
        <v>21.055499999999999</v>
      </c>
      <c r="J218">
        <v>14.869199999999999</v>
      </c>
      <c r="K218">
        <v>59.25</v>
      </c>
      <c r="L218">
        <v>0.40949999999999998</v>
      </c>
      <c r="M218">
        <v>1.7250000000000001</v>
      </c>
      <c r="N218">
        <v>1.3185</v>
      </c>
      <c r="O218">
        <v>0</v>
      </c>
      <c r="P218">
        <v>101.25</v>
      </c>
      <c r="Q218">
        <v>85.5</v>
      </c>
      <c r="R218">
        <v>0.10050000000000001</v>
      </c>
      <c r="S218">
        <v>0.27600000000000002</v>
      </c>
      <c r="T218">
        <v>0.27750000000000002</v>
      </c>
      <c r="U218">
        <v>0.27750000000000002</v>
      </c>
      <c r="V218">
        <v>27.75</v>
      </c>
      <c r="W218">
        <v>8.4000000000000005E-2</v>
      </c>
      <c r="X218">
        <v>0.47399999999999998</v>
      </c>
      <c r="Y218">
        <v>0.27</v>
      </c>
      <c r="Z218">
        <v>3.2534999999999998</v>
      </c>
      <c r="AA218">
        <v>1.0680000000000001</v>
      </c>
      <c r="AB218">
        <v>0.123</v>
      </c>
      <c r="AC218">
        <v>10.095000000000001</v>
      </c>
      <c r="AD218">
        <v>33.9</v>
      </c>
      <c r="AE218">
        <v>1.38</v>
      </c>
      <c r="AF218">
        <v>4.5914999999999999</v>
      </c>
      <c r="AG218">
        <v>96.45</v>
      </c>
      <c r="AH218">
        <v>319.95</v>
      </c>
      <c r="AI218">
        <v>255.15</v>
      </c>
      <c r="AJ218">
        <v>26.55</v>
      </c>
      <c r="AK218">
        <v>278.10000000000002</v>
      </c>
      <c r="AL218">
        <v>146.25</v>
      </c>
      <c r="AM218">
        <v>222.15</v>
      </c>
      <c r="AN218">
        <v>0.3075</v>
      </c>
      <c r="AO218">
        <v>0.94650000000000001</v>
      </c>
      <c r="AP218">
        <v>7.3499999999999996E-2</v>
      </c>
      <c r="AQ218">
        <v>6.6000000000000003E-2</v>
      </c>
      <c r="AR218">
        <v>39.299999999999997</v>
      </c>
      <c r="AS218">
        <v>18.63</v>
      </c>
      <c r="AT218">
        <v>0</v>
      </c>
      <c r="AU218">
        <v>5.8500000000000003E-2</v>
      </c>
      <c r="AV218">
        <v>0</v>
      </c>
      <c r="AW218">
        <v>5.8500000000000003E-2</v>
      </c>
      <c r="AX218">
        <v>1.0980000000000001</v>
      </c>
      <c r="AY218">
        <v>1.395</v>
      </c>
      <c r="AZ218">
        <v>0</v>
      </c>
      <c r="BA218">
        <v>2.4929999999999999</v>
      </c>
      <c r="BB218">
        <v>5.6159999999999997</v>
      </c>
      <c r="BC218">
        <v>0</v>
      </c>
      <c r="BD218">
        <v>8.952</v>
      </c>
      <c r="BE218">
        <v>14.568</v>
      </c>
      <c r="BF218">
        <v>0</v>
      </c>
      <c r="BG218">
        <v>4.4999999999999997E-3</v>
      </c>
      <c r="BH218">
        <v>0</v>
      </c>
      <c r="BI218">
        <v>6.7500000000000004E-2</v>
      </c>
      <c r="BJ218">
        <v>6.7500000000000004E-2</v>
      </c>
      <c r="BK218">
        <v>9.4500000000000001E-2</v>
      </c>
      <c r="BL218">
        <v>6.3E-2</v>
      </c>
      <c r="BM218">
        <v>0.153</v>
      </c>
      <c r="BN218">
        <v>0.09</v>
      </c>
      <c r="BO218">
        <v>4.4999999999999997E-3</v>
      </c>
      <c r="BP218">
        <v>0.13500000000000001</v>
      </c>
      <c r="BQ218">
        <v>0.27</v>
      </c>
      <c r="BR218">
        <v>0.75449999999999995</v>
      </c>
      <c r="BS218">
        <v>1.3035000000000001</v>
      </c>
      <c r="BT218">
        <v>1.014</v>
      </c>
      <c r="BU218">
        <v>0.32100000000000001</v>
      </c>
      <c r="BV218">
        <v>8.1000000000000003E-2</v>
      </c>
      <c r="BW218">
        <v>0.63449999999999995</v>
      </c>
      <c r="BX218">
        <v>0.63449999999999995</v>
      </c>
      <c r="BY218">
        <v>0.56850000000000001</v>
      </c>
      <c r="BZ218">
        <v>0.17399999999999999</v>
      </c>
      <c r="CA218">
        <v>0.84150000000000003</v>
      </c>
      <c r="CB218">
        <v>0.46050000000000002</v>
      </c>
      <c r="CC218">
        <v>0.3795</v>
      </c>
      <c r="CD218">
        <v>7.1505000000000001</v>
      </c>
      <c r="CE218">
        <v>0.39750000000000002</v>
      </c>
      <c r="CF218">
        <v>0.97199999999999998</v>
      </c>
      <c r="CG218">
        <v>2.847</v>
      </c>
      <c r="CH218">
        <v>0.24149999999999999</v>
      </c>
      <c r="CI218">
        <v>1.4384999999999999</v>
      </c>
      <c r="CJ218">
        <v>0.71250000000000002</v>
      </c>
      <c r="CK218">
        <v>6.609</v>
      </c>
      <c r="CL218">
        <v>4.05</v>
      </c>
      <c r="CM218">
        <v>1.35</v>
      </c>
      <c r="CN218">
        <v>0.27900000000000003</v>
      </c>
      <c r="CO218">
        <v>0.186</v>
      </c>
      <c r="CP218">
        <v>9.2999999999999999E-2</v>
      </c>
      <c r="CQ218">
        <v>0.20699999999999999</v>
      </c>
      <c r="CR218">
        <v>0.25800000000000001</v>
      </c>
      <c r="CS218">
        <v>0.82499999999999996</v>
      </c>
      <c r="CT218">
        <v>9.2999999999999999E-2</v>
      </c>
      <c r="CU218">
        <v>2.145</v>
      </c>
      <c r="CV218">
        <v>7.1999999999999995E-2</v>
      </c>
      <c r="CW218">
        <v>0.77849999999999997</v>
      </c>
      <c r="CX218">
        <v>4.2000000000000003E-2</v>
      </c>
      <c r="CY218">
        <v>0</v>
      </c>
      <c r="CZ218">
        <v>0</v>
      </c>
      <c r="DA218">
        <v>4.9695</v>
      </c>
      <c r="DB218">
        <v>0.114</v>
      </c>
      <c r="DC218">
        <v>5.0999999999999997E-2</v>
      </c>
      <c r="DD218">
        <v>0.20699999999999999</v>
      </c>
      <c r="DE218">
        <v>7.1999999999999995E-2</v>
      </c>
      <c r="DF218">
        <v>2.0219999999999998</v>
      </c>
      <c r="DG218">
        <v>2.1000000000000001E-2</v>
      </c>
      <c r="DH218">
        <v>0</v>
      </c>
      <c r="DI218">
        <v>0</v>
      </c>
      <c r="DJ218">
        <v>2.4870000000000001</v>
      </c>
      <c r="DK218">
        <v>0</v>
      </c>
      <c r="DL218">
        <v>0</v>
      </c>
      <c r="DM218">
        <v>0.21299999999999999</v>
      </c>
      <c r="DN218">
        <v>0.1275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0.34050000000000002</v>
      </c>
      <c r="EA218">
        <v>0.46500000000000002</v>
      </c>
      <c r="EB218">
        <v>0.309</v>
      </c>
      <c r="EC218">
        <v>7.0365000000000002</v>
      </c>
      <c r="ED218">
        <v>0.46650000000000003</v>
      </c>
      <c r="EE218">
        <v>30</v>
      </c>
      <c r="EF218">
        <v>0.91800000000000004</v>
      </c>
      <c r="EG218">
        <v>4.9375</v>
      </c>
      <c r="EH218">
        <v>0.2424</v>
      </c>
      <c r="EI218">
        <v>319.5</v>
      </c>
      <c r="EJ218">
        <v>0</v>
      </c>
      <c r="EK218">
        <v>0</v>
      </c>
      <c r="EL218">
        <v>0</v>
      </c>
      <c r="EM218" t="s">
        <v>241</v>
      </c>
      <c r="EN218" t="s">
        <v>242</v>
      </c>
      <c r="EO218" t="s">
        <v>241</v>
      </c>
      <c r="EP218" t="s">
        <v>242</v>
      </c>
      <c r="EQ218" t="s">
        <v>242</v>
      </c>
      <c r="ER218" t="s">
        <v>242</v>
      </c>
      <c r="ES218" t="s">
        <v>241</v>
      </c>
      <c r="ET218" t="s">
        <v>242</v>
      </c>
      <c r="EU218" t="s">
        <v>242</v>
      </c>
      <c r="EV218" t="s">
        <v>242</v>
      </c>
      <c r="EW218" t="s">
        <v>242</v>
      </c>
      <c r="EX218" t="s">
        <v>242</v>
      </c>
      <c r="EY218" t="s">
        <v>242</v>
      </c>
      <c r="EZ218" t="s">
        <v>242</v>
      </c>
      <c r="FA218" t="s">
        <v>242</v>
      </c>
      <c r="FB218" t="s">
        <v>242</v>
      </c>
      <c r="FC218" t="s">
        <v>242</v>
      </c>
      <c r="FD218" t="s">
        <v>242</v>
      </c>
      <c r="FE218" t="s">
        <v>242</v>
      </c>
      <c r="FF218" t="s">
        <v>242</v>
      </c>
      <c r="FG218" t="s">
        <v>241</v>
      </c>
      <c r="FH218" t="s">
        <v>241</v>
      </c>
      <c r="FI218" t="s">
        <v>242</v>
      </c>
      <c r="FJ218" t="s">
        <v>242</v>
      </c>
      <c r="FK218" t="s">
        <v>242</v>
      </c>
      <c r="FL218" t="s">
        <v>242</v>
      </c>
      <c r="FM218" t="s">
        <v>242</v>
      </c>
      <c r="FN218" t="s">
        <v>242</v>
      </c>
      <c r="FO218" t="s">
        <v>242</v>
      </c>
      <c r="FP218" t="s">
        <v>242</v>
      </c>
      <c r="FQ218" t="s">
        <v>242</v>
      </c>
      <c r="FR218" t="s">
        <v>242</v>
      </c>
      <c r="FS218" t="s">
        <v>241</v>
      </c>
      <c r="FT218" t="s">
        <v>242</v>
      </c>
      <c r="FU218" t="s">
        <v>242</v>
      </c>
      <c r="FV218" t="s">
        <v>242</v>
      </c>
      <c r="FW218" t="s">
        <v>242</v>
      </c>
      <c r="FX218" t="s">
        <v>242</v>
      </c>
      <c r="FY218" t="s">
        <v>242</v>
      </c>
      <c r="FZ218" t="s">
        <v>242</v>
      </c>
      <c r="GA218" t="s">
        <v>242</v>
      </c>
      <c r="GB218" t="s">
        <v>242</v>
      </c>
      <c r="GC218" t="s">
        <v>242</v>
      </c>
      <c r="GD218" t="s">
        <v>242</v>
      </c>
      <c r="GE218" t="s">
        <v>242</v>
      </c>
      <c r="GF218" t="s">
        <v>242</v>
      </c>
      <c r="GG218" t="s">
        <v>234</v>
      </c>
      <c r="GH218" t="s">
        <v>399</v>
      </c>
      <c r="GI218" t="s">
        <v>242</v>
      </c>
      <c r="GJ218" t="s">
        <v>242</v>
      </c>
      <c r="GK218" t="s">
        <v>242</v>
      </c>
      <c r="GL218">
        <v>0</v>
      </c>
      <c r="GM218">
        <v>0</v>
      </c>
      <c r="GN218">
        <v>0</v>
      </c>
      <c r="GR218" t="s">
        <v>242</v>
      </c>
      <c r="GS218" t="s">
        <v>242</v>
      </c>
      <c r="GT218" t="s">
        <v>242</v>
      </c>
      <c r="GU218" t="s">
        <v>242</v>
      </c>
      <c r="GV218" t="s">
        <v>242</v>
      </c>
      <c r="GW218" t="s">
        <v>242</v>
      </c>
      <c r="GX218" t="s">
        <v>242</v>
      </c>
      <c r="GY218" t="s">
        <v>242</v>
      </c>
      <c r="GZ218" t="s">
        <v>242</v>
      </c>
      <c r="HA218" t="s">
        <v>242</v>
      </c>
      <c r="HB218" t="s">
        <v>242</v>
      </c>
      <c r="HC218" t="s">
        <v>242</v>
      </c>
      <c r="HD218" t="s">
        <v>242</v>
      </c>
      <c r="HE218" t="s">
        <v>242</v>
      </c>
      <c r="HF218" t="s">
        <v>242</v>
      </c>
    </row>
    <row r="219" spans="1:214">
      <c r="A219">
        <v>4</v>
      </c>
      <c r="B219" t="s">
        <v>245</v>
      </c>
      <c r="D219" t="s">
        <v>241</v>
      </c>
      <c r="E219" t="s">
        <v>231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 t="s">
        <v>242</v>
      </c>
      <c r="EN219" t="s">
        <v>242</v>
      </c>
      <c r="EO219" t="s">
        <v>242</v>
      </c>
      <c r="EP219" t="s">
        <v>242</v>
      </c>
      <c r="EQ219" t="s">
        <v>242</v>
      </c>
      <c r="ER219" t="s">
        <v>242</v>
      </c>
      <c r="ES219" t="s">
        <v>242</v>
      </c>
      <c r="ET219" t="s">
        <v>242</v>
      </c>
      <c r="EU219" t="s">
        <v>242</v>
      </c>
      <c r="EV219" t="s">
        <v>242</v>
      </c>
      <c r="EW219" t="s">
        <v>242</v>
      </c>
      <c r="EX219" t="s">
        <v>242</v>
      </c>
      <c r="EY219" t="s">
        <v>242</v>
      </c>
      <c r="EZ219" t="s">
        <v>242</v>
      </c>
      <c r="FA219" t="s">
        <v>241</v>
      </c>
      <c r="FB219" t="s">
        <v>242</v>
      </c>
      <c r="FC219" t="s">
        <v>242</v>
      </c>
      <c r="FD219" t="s">
        <v>242</v>
      </c>
      <c r="FE219" t="s">
        <v>242</v>
      </c>
      <c r="FF219" t="s">
        <v>242</v>
      </c>
      <c r="FG219" t="s">
        <v>242</v>
      </c>
      <c r="FH219" t="s">
        <v>242</v>
      </c>
      <c r="FI219" t="s">
        <v>242</v>
      </c>
      <c r="FJ219" t="s">
        <v>242</v>
      </c>
      <c r="FK219" t="s">
        <v>242</v>
      </c>
      <c r="FL219" t="s">
        <v>242</v>
      </c>
      <c r="FM219" t="s">
        <v>242</v>
      </c>
      <c r="FN219" t="s">
        <v>242</v>
      </c>
      <c r="FO219" t="s">
        <v>242</v>
      </c>
      <c r="FP219" t="s">
        <v>242</v>
      </c>
      <c r="FQ219" t="s">
        <v>242</v>
      </c>
      <c r="FR219" t="s">
        <v>242</v>
      </c>
      <c r="FS219" t="s">
        <v>242</v>
      </c>
      <c r="FT219" t="s">
        <v>242</v>
      </c>
      <c r="FU219" t="s">
        <v>242</v>
      </c>
      <c r="FV219" t="s">
        <v>242</v>
      </c>
      <c r="FW219" t="s">
        <v>242</v>
      </c>
      <c r="FX219" t="s">
        <v>242</v>
      </c>
      <c r="FY219" t="s">
        <v>242</v>
      </c>
      <c r="FZ219" t="s">
        <v>242</v>
      </c>
      <c r="GA219" t="s">
        <v>241</v>
      </c>
      <c r="GB219" t="s">
        <v>242</v>
      </c>
      <c r="GC219" t="s">
        <v>242</v>
      </c>
      <c r="GD219" t="s">
        <v>242</v>
      </c>
      <c r="GE219" t="s">
        <v>242</v>
      </c>
      <c r="GF219" t="s">
        <v>241</v>
      </c>
      <c r="GG219" t="s">
        <v>240</v>
      </c>
      <c r="GH219" t="s">
        <v>244</v>
      </c>
      <c r="GI219" t="s">
        <v>241</v>
      </c>
      <c r="GJ219" t="s">
        <v>241</v>
      </c>
      <c r="GK219" t="s">
        <v>242</v>
      </c>
      <c r="GL219">
        <v>0</v>
      </c>
      <c r="GM219">
        <v>0</v>
      </c>
      <c r="GN219">
        <v>0</v>
      </c>
      <c r="GR219" t="s">
        <v>242</v>
      </c>
      <c r="GS219" t="s">
        <v>242</v>
      </c>
      <c r="GT219" t="s">
        <v>242</v>
      </c>
      <c r="GU219" t="s">
        <v>242</v>
      </c>
      <c r="GV219" t="s">
        <v>242</v>
      </c>
      <c r="GW219" t="s">
        <v>242</v>
      </c>
      <c r="GX219" t="s">
        <v>242</v>
      </c>
      <c r="GY219" t="s">
        <v>242</v>
      </c>
      <c r="GZ219" t="s">
        <v>242</v>
      </c>
      <c r="HA219" t="s">
        <v>242</v>
      </c>
      <c r="HB219" t="s">
        <v>242</v>
      </c>
      <c r="HC219" t="s">
        <v>242</v>
      </c>
      <c r="HD219" t="s">
        <v>242</v>
      </c>
      <c r="HE219" t="s">
        <v>242</v>
      </c>
      <c r="HF219" t="s">
        <v>242</v>
      </c>
    </row>
    <row r="220" spans="1:214">
      <c r="A220">
        <v>4</v>
      </c>
      <c r="B220" t="s">
        <v>465</v>
      </c>
      <c r="D220" t="s">
        <v>241</v>
      </c>
      <c r="E220" t="s">
        <v>231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 t="s">
        <v>242</v>
      </c>
      <c r="EN220" t="s">
        <v>242</v>
      </c>
      <c r="EO220" t="s">
        <v>242</v>
      </c>
      <c r="EP220" t="s">
        <v>242</v>
      </c>
      <c r="EQ220" t="s">
        <v>242</v>
      </c>
      <c r="ER220" t="s">
        <v>242</v>
      </c>
      <c r="ES220" t="s">
        <v>242</v>
      </c>
      <c r="ET220" t="s">
        <v>242</v>
      </c>
      <c r="EU220" t="s">
        <v>242</v>
      </c>
      <c r="EV220" t="s">
        <v>242</v>
      </c>
      <c r="EW220" t="s">
        <v>242</v>
      </c>
      <c r="EX220" t="s">
        <v>242</v>
      </c>
      <c r="EY220" t="s">
        <v>242</v>
      </c>
      <c r="EZ220" t="s">
        <v>242</v>
      </c>
      <c r="FA220" t="s">
        <v>241</v>
      </c>
      <c r="FB220" t="s">
        <v>242</v>
      </c>
      <c r="FC220" t="s">
        <v>242</v>
      </c>
      <c r="FD220" t="s">
        <v>242</v>
      </c>
      <c r="FE220" t="s">
        <v>242</v>
      </c>
      <c r="FF220" t="s">
        <v>242</v>
      </c>
      <c r="FG220" t="s">
        <v>242</v>
      </c>
      <c r="FH220" t="s">
        <v>242</v>
      </c>
      <c r="FI220" t="s">
        <v>242</v>
      </c>
      <c r="FJ220" t="s">
        <v>242</v>
      </c>
      <c r="FK220" t="s">
        <v>242</v>
      </c>
      <c r="FL220" t="s">
        <v>242</v>
      </c>
      <c r="FM220" t="s">
        <v>242</v>
      </c>
      <c r="FN220" t="s">
        <v>242</v>
      </c>
      <c r="FO220" t="s">
        <v>242</v>
      </c>
      <c r="FP220" t="s">
        <v>242</v>
      </c>
      <c r="FQ220" t="s">
        <v>242</v>
      </c>
      <c r="FR220" t="s">
        <v>242</v>
      </c>
      <c r="FS220" t="s">
        <v>242</v>
      </c>
      <c r="FT220" t="s">
        <v>242</v>
      </c>
      <c r="FU220" t="s">
        <v>242</v>
      </c>
      <c r="FV220" t="s">
        <v>242</v>
      </c>
      <c r="FW220" t="s">
        <v>242</v>
      </c>
      <c r="FX220" t="s">
        <v>242</v>
      </c>
      <c r="FY220" t="s">
        <v>242</v>
      </c>
      <c r="FZ220" t="s">
        <v>242</v>
      </c>
      <c r="GA220" t="s">
        <v>241</v>
      </c>
      <c r="GB220" t="s">
        <v>242</v>
      </c>
      <c r="GC220" t="s">
        <v>242</v>
      </c>
      <c r="GD220" t="s">
        <v>242</v>
      </c>
      <c r="GE220" t="s">
        <v>242</v>
      </c>
      <c r="GF220" t="s">
        <v>241</v>
      </c>
      <c r="GG220" t="s">
        <v>240</v>
      </c>
      <c r="GH220" t="s">
        <v>244</v>
      </c>
      <c r="GI220" t="s">
        <v>241</v>
      </c>
      <c r="GJ220" t="s">
        <v>241</v>
      </c>
      <c r="GK220" t="s">
        <v>242</v>
      </c>
      <c r="GL220">
        <v>0</v>
      </c>
      <c r="GM220">
        <v>0</v>
      </c>
      <c r="GN220">
        <v>0</v>
      </c>
      <c r="GR220" t="s">
        <v>242</v>
      </c>
      <c r="GS220" t="s">
        <v>242</v>
      </c>
      <c r="GT220" t="s">
        <v>242</v>
      </c>
      <c r="GU220" t="s">
        <v>242</v>
      </c>
      <c r="GV220" t="s">
        <v>242</v>
      </c>
      <c r="GW220" t="s">
        <v>242</v>
      </c>
      <c r="GX220" t="s">
        <v>242</v>
      </c>
      <c r="GY220" t="s">
        <v>242</v>
      </c>
      <c r="GZ220" t="s">
        <v>242</v>
      </c>
      <c r="HA220" t="s">
        <v>242</v>
      </c>
      <c r="HB220" t="s">
        <v>242</v>
      </c>
      <c r="HC220" t="s">
        <v>242</v>
      </c>
      <c r="HD220" t="s">
        <v>242</v>
      </c>
      <c r="HE220" t="s">
        <v>242</v>
      </c>
      <c r="HF220" t="s">
        <v>242</v>
      </c>
    </row>
    <row r="221" spans="1:214">
      <c r="A221">
        <v>3</v>
      </c>
      <c r="B221" t="s">
        <v>309</v>
      </c>
      <c r="F221">
        <v>399.12502000000001</v>
      </c>
      <c r="G221">
        <v>1669.9390800000001</v>
      </c>
      <c r="H221">
        <v>198.98982000000001</v>
      </c>
      <c r="I221">
        <v>20.41039</v>
      </c>
      <c r="J221">
        <v>26.491879999999998</v>
      </c>
      <c r="K221">
        <v>17.826609999999999</v>
      </c>
      <c r="L221">
        <v>4.5447199999999999</v>
      </c>
      <c r="M221">
        <v>2.3709699999999998</v>
      </c>
      <c r="N221">
        <v>0.35887999999999998</v>
      </c>
      <c r="O221">
        <v>0</v>
      </c>
      <c r="P221">
        <v>617.43332999999996</v>
      </c>
      <c r="Q221">
        <v>192.08590000000001</v>
      </c>
      <c r="R221">
        <v>2.27373</v>
      </c>
      <c r="S221">
        <v>1.41645</v>
      </c>
      <c r="T221">
        <v>3.63496</v>
      </c>
      <c r="U221">
        <v>1.85877</v>
      </c>
      <c r="V221">
        <v>111.2641</v>
      </c>
      <c r="W221">
        <v>0.37367</v>
      </c>
      <c r="X221">
        <v>0.40901999999999999</v>
      </c>
      <c r="Y221">
        <v>4.0698499999999997</v>
      </c>
      <c r="Z221">
        <v>7.9567800000000002</v>
      </c>
      <c r="AA221">
        <v>1.62551</v>
      </c>
      <c r="AB221">
        <v>0.41914000000000001</v>
      </c>
      <c r="AC221">
        <v>17.130590000000002</v>
      </c>
      <c r="AD221">
        <v>65.230770000000007</v>
      </c>
      <c r="AE221">
        <v>2.47167</v>
      </c>
      <c r="AF221">
        <v>40.766309999999997</v>
      </c>
      <c r="AG221">
        <v>224.17998</v>
      </c>
      <c r="AH221">
        <v>602.77428999999995</v>
      </c>
      <c r="AI221">
        <v>80.933999999999997</v>
      </c>
      <c r="AJ221">
        <v>43.642099999999999</v>
      </c>
      <c r="AK221">
        <v>283.81752999999998</v>
      </c>
      <c r="AL221">
        <v>220.02655999999999</v>
      </c>
      <c r="AM221">
        <v>358.29685999999998</v>
      </c>
      <c r="AN221">
        <v>3.1815799999999999</v>
      </c>
      <c r="AO221">
        <v>2.7271100000000001</v>
      </c>
      <c r="AP221">
        <v>0.27556000000000003</v>
      </c>
      <c r="AQ221">
        <v>0.34560000000000002</v>
      </c>
      <c r="AR221">
        <v>109.07666999999999</v>
      </c>
      <c r="AS221">
        <v>12.61806</v>
      </c>
      <c r="AT221">
        <v>0.04</v>
      </c>
      <c r="AU221">
        <v>0</v>
      </c>
      <c r="AV221">
        <v>0.01</v>
      </c>
      <c r="AW221">
        <v>0.04</v>
      </c>
      <c r="AX221">
        <v>1.5421899999999999</v>
      </c>
      <c r="AY221">
        <v>1.0552900000000001</v>
      </c>
      <c r="AZ221">
        <v>0</v>
      </c>
      <c r="BA221">
        <v>2.59748</v>
      </c>
      <c r="BB221">
        <v>1.8896599999999999</v>
      </c>
      <c r="BC221">
        <v>0</v>
      </c>
      <c r="BD221">
        <v>0.93045999999999995</v>
      </c>
      <c r="BE221">
        <v>2.8201200000000002</v>
      </c>
      <c r="BF221">
        <v>0.15</v>
      </c>
      <c r="BG221">
        <v>0</v>
      </c>
      <c r="BH221">
        <v>0.13500000000000001</v>
      </c>
      <c r="BI221">
        <v>6.4047000000000001</v>
      </c>
      <c r="BJ221">
        <v>6.5396999999999998</v>
      </c>
      <c r="BK221">
        <v>0.62261999999999995</v>
      </c>
      <c r="BL221">
        <v>1.18642</v>
      </c>
      <c r="BM221">
        <v>0.94359999999999999</v>
      </c>
      <c r="BN221">
        <v>1.83606</v>
      </c>
      <c r="BO221">
        <v>0.17097999999999999</v>
      </c>
      <c r="BP221">
        <v>1.1559200000000001</v>
      </c>
      <c r="BQ221">
        <v>3.6087899999999999</v>
      </c>
      <c r="BR221">
        <v>1.01691</v>
      </c>
      <c r="BS221">
        <v>1.5333000000000001</v>
      </c>
      <c r="BT221">
        <v>1.43401</v>
      </c>
      <c r="BU221">
        <v>0.50363000000000002</v>
      </c>
      <c r="BV221">
        <v>0.26962999999999998</v>
      </c>
      <c r="BW221">
        <v>0.87816000000000005</v>
      </c>
      <c r="BX221">
        <v>0.70894000000000001</v>
      </c>
      <c r="BY221">
        <v>0.87895999999999996</v>
      </c>
      <c r="BZ221">
        <v>0.24068000000000001</v>
      </c>
      <c r="CA221">
        <v>1.20492</v>
      </c>
      <c r="CB221">
        <v>1.2510600000000001</v>
      </c>
      <c r="CC221">
        <v>0.54881000000000002</v>
      </c>
      <c r="CD221">
        <v>10.453440000000001</v>
      </c>
      <c r="CE221">
        <v>1.0655699999999999</v>
      </c>
      <c r="CF221">
        <v>1.8877200000000001</v>
      </c>
      <c r="CG221">
        <v>2.91317</v>
      </c>
      <c r="CH221">
        <v>0.78198000000000001</v>
      </c>
      <c r="CI221">
        <v>0.86834999999999996</v>
      </c>
      <c r="CJ221">
        <v>0.98846000000000001</v>
      </c>
      <c r="CK221">
        <v>8.4857300000000002</v>
      </c>
      <c r="CL221">
        <v>119.36769</v>
      </c>
      <c r="CM221">
        <v>39.942169999999997</v>
      </c>
      <c r="CN221">
        <v>6.0769999999999998E-2</v>
      </c>
      <c r="CO221">
        <v>3.7130000000000003E-2</v>
      </c>
      <c r="CP221">
        <v>0.16164000000000001</v>
      </c>
      <c r="CQ221">
        <v>0.16495000000000001</v>
      </c>
      <c r="CR221">
        <v>0.4582</v>
      </c>
      <c r="CS221">
        <v>0.81122000000000005</v>
      </c>
      <c r="CT221">
        <v>4.3560000000000001E-2</v>
      </c>
      <c r="CU221">
        <v>4.95573</v>
      </c>
      <c r="CV221">
        <v>6.2899999999999998E-2</v>
      </c>
      <c r="CW221">
        <v>2.3485800000000001</v>
      </c>
      <c r="CX221">
        <v>0.15406</v>
      </c>
      <c r="CY221">
        <v>0</v>
      </c>
      <c r="CZ221">
        <v>0</v>
      </c>
      <c r="DA221">
        <v>9.2569999999999997</v>
      </c>
      <c r="DB221">
        <v>9.4310000000000005E-2</v>
      </c>
      <c r="DC221">
        <v>1.2149999999999999E-2</v>
      </c>
      <c r="DD221">
        <v>0.97433000000000003</v>
      </c>
      <c r="DE221">
        <v>2.29E-2</v>
      </c>
      <c r="DF221">
        <v>7.7370999999999999</v>
      </c>
      <c r="DG221">
        <v>0.54535999999999996</v>
      </c>
      <c r="DH221">
        <v>0.49862000000000001</v>
      </c>
      <c r="DI221">
        <v>0</v>
      </c>
      <c r="DJ221">
        <v>9.8802699999999994</v>
      </c>
      <c r="DK221">
        <v>0</v>
      </c>
      <c r="DL221">
        <v>0</v>
      </c>
      <c r="DM221">
        <v>1.6264700000000001</v>
      </c>
      <c r="DN221">
        <v>0.49086999999999997</v>
      </c>
      <c r="DO221">
        <v>0</v>
      </c>
      <c r="DP221">
        <v>0</v>
      </c>
      <c r="DQ221">
        <v>0</v>
      </c>
      <c r="DR221">
        <v>5.0000000000000001E-3</v>
      </c>
      <c r="DS221">
        <v>5.5E-2</v>
      </c>
      <c r="DT221">
        <v>0.01</v>
      </c>
      <c r="DU221">
        <v>0</v>
      </c>
      <c r="DV221">
        <v>0</v>
      </c>
      <c r="DW221">
        <v>0</v>
      </c>
      <c r="DX221">
        <v>0</v>
      </c>
      <c r="DY221">
        <v>5.3999999999999999E-2</v>
      </c>
      <c r="DZ221">
        <v>2.22634</v>
      </c>
      <c r="EA221">
        <v>9.7900000000000001E-2</v>
      </c>
      <c r="EB221">
        <v>0.32724999999999999</v>
      </c>
      <c r="EC221">
        <v>20.938120000000001</v>
      </c>
      <c r="ED221">
        <v>1.8353900000000001</v>
      </c>
      <c r="EE221">
        <v>222.73589999999999</v>
      </c>
      <c r="EF221">
        <v>1.9177999999999999</v>
      </c>
      <c r="EG221">
        <v>1.4855499999999999</v>
      </c>
      <c r="EH221">
        <v>0.72387999999999997</v>
      </c>
      <c r="EI221">
        <v>357.92419999999998</v>
      </c>
      <c r="EJ221">
        <v>0</v>
      </c>
      <c r="EK221">
        <v>0</v>
      </c>
      <c r="EL221">
        <v>0</v>
      </c>
      <c r="EM221" t="s">
        <v>241</v>
      </c>
      <c r="EO221" t="s">
        <v>241</v>
      </c>
      <c r="ES221" t="s">
        <v>241</v>
      </c>
      <c r="FA221" t="s">
        <v>242</v>
      </c>
      <c r="FF221" t="s">
        <v>241</v>
      </c>
      <c r="FG221" t="s">
        <v>241</v>
      </c>
      <c r="FH221" t="s">
        <v>241</v>
      </c>
      <c r="FI221" t="s">
        <v>241</v>
      </c>
      <c r="GA221" t="s">
        <v>242</v>
      </c>
      <c r="GE221" t="s">
        <v>242</v>
      </c>
      <c r="GF221" t="s">
        <v>242</v>
      </c>
      <c r="GG221" t="s">
        <v>234</v>
      </c>
      <c r="GH221" t="s">
        <v>232</v>
      </c>
      <c r="GI221" t="s">
        <v>242</v>
      </c>
      <c r="GJ221" t="s">
        <v>242</v>
      </c>
      <c r="GK221" t="s">
        <v>242</v>
      </c>
      <c r="GL221">
        <v>0</v>
      </c>
      <c r="GM221">
        <v>0</v>
      </c>
      <c r="GN221">
        <v>0</v>
      </c>
    </row>
    <row r="222" spans="1:214">
      <c r="A222">
        <v>4</v>
      </c>
      <c r="B222" t="s">
        <v>466</v>
      </c>
      <c r="D222" t="s">
        <v>241</v>
      </c>
      <c r="E222" t="s">
        <v>231</v>
      </c>
      <c r="F222">
        <v>260.02417000000003</v>
      </c>
      <c r="G222">
        <v>1087.9411299999999</v>
      </c>
      <c r="H222">
        <v>70.297669999999997</v>
      </c>
      <c r="I222">
        <v>16.907170000000001</v>
      </c>
      <c r="J222">
        <v>17.611830000000001</v>
      </c>
      <c r="K222">
        <v>7.4751700000000003</v>
      </c>
      <c r="L222">
        <v>0</v>
      </c>
      <c r="M222">
        <v>1.0413300000000001</v>
      </c>
      <c r="N222">
        <v>5.3330000000000002E-2</v>
      </c>
      <c r="O222">
        <v>0</v>
      </c>
      <c r="P222">
        <v>120.63333</v>
      </c>
      <c r="Q222">
        <v>115.41667</v>
      </c>
      <c r="R222">
        <v>6.4999999999999997E-3</v>
      </c>
      <c r="S222">
        <v>1.1258300000000001</v>
      </c>
      <c r="T222">
        <v>1.0335000000000001</v>
      </c>
      <c r="U222">
        <v>1.028</v>
      </c>
      <c r="V222">
        <v>29.133330000000001</v>
      </c>
      <c r="W222">
        <v>0.24249999999999999</v>
      </c>
      <c r="X222">
        <v>0.29032999999999998</v>
      </c>
      <c r="Y222">
        <v>2.7471700000000001</v>
      </c>
      <c r="Z222">
        <v>5.9485000000000001</v>
      </c>
      <c r="AA222">
        <v>1.03033</v>
      </c>
      <c r="AB222">
        <v>0.188</v>
      </c>
      <c r="AC222">
        <v>12.811669999999999</v>
      </c>
      <c r="AD222">
        <v>30</v>
      </c>
      <c r="AE222">
        <v>2.47167</v>
      </c>
      <c r="AF222">
        <v>0.04</v>
      </c>
      <c r="AG222">
        <v>94.566670000000002</v>
      </c>
      <c r="AH222">
        <v>230.5</v>
      </c>
      <c r="AI222">
        <v>34.799999999999997</v>
      </c>
      <c r="AJ222">
        <v>16.133330000000001</v>
      </c>
      <c r="AK222">
        <v>191.6</v>
      </c>
      <c r="AL222">
        <v>171.5</v>
      </c>
      <c r="AM222">
        <v>112.98333</v>
      </c>
      <c r="AN222">
        <v>1.65167</v>
      </c>
      <c r="AO222">
        <v>2.0823299999999998</v>
      </c>
      <c r="AP222">
        <v>9.9830000000000002E-2</v>
      </c>
      <c r="AQ222">
        <v>3.4169999999999999E-2</v>
      </c>
      <c r="AR222">
        <v>76.066670000000002</v>
      </c>
      <c r="AS222">
        <v>5.4216699999999998</v>
      </c>
      <c r="AT222">
        <v>0</v>
      </c>
      <c r="AU222">
        <v>0</v>
      </c>
      <c r="AV222">
        <v>0</v>
      </c>
      <c r="AW222">
        <v>0</v>
      </c>
      <c r="AX222">
        <v>0.315</v>
      </c>
      <c r="AY222">
        <v>0</v>
      </c>
      <c r="AZ222">
        <v>0</v>
      </c>
      <c r="BA222">
        <v>0.315</v>
      </c>
      <c r="BB222">
        <v>0</v>
      </c>
      <c r="BC222">
        <v>0</v>
      </c>
      <c r="BD222">
        <v>0.24</v>
      </c>
      <c r="BE222">
        <v>0.24</v>
      </c>
      <c r="BF222">
        <v>0</v>
      </c>
      <c r="BG222">
        <v>0</v>
      </c>
      <c r="BH222">
        <v>0.13500000000000001</v>
      </c>
      <c r="BI222">
        <v>0</v>
      </c>
      <c r="BJ222">
        <v>0.13500000000000001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0.85467000000000004</v>
      </c>
      <c r="BS222">
        <v>1.2891699999999999</v>
      </c>
      <c r="BT222">
        <v>1.2155</v>
      </c>
      <c r="BU222">
        <v>0.43217</v>
      </c>
      <c r="BV222">
        <v>0.22933000000000001</v>
      </c>
      <c r="BW222">
        <v>0.74633000000000005</v>
      </c>
      <c r="BX222">
        <v>0.59682999999999997</v>
      </c>
      <c r="BY222">
        <v>0.73182999999999998</v>
      </c>
      <c r="BZ222">
        <v>0.19533</v>
      </c>
      <c r="CA222">
        <v>1.01233</v>
      </c>
      <c r="CB222">
        <v>0.98799999999999999</v>
      </c>
      <c r="CC222">
        <v>0.47216999999999998</v>
      </c>
      <c r="CD222">
        <v>8.7541700000000002</v>
      </c>
      <c r="CE222">
        <v>0.90332999999999997</v>
      </c>
      <c r="CF222">
        <v>1.47367</v>
      </c>
      <c r="CG222">
        <v>2.31867</v>
      </c>
      <c r="CH222">
        <v>0.65083000000000002</v>
      </c>
      <c r="CI222">
        <v>0.69467000000000001</v>
      </c>
      <c r="CJ222">
        <v>0.81633</v>
      </c>
      <c r="CK222">
        <v>6.8479999999999999</v>
      </c>
      <c r="CL222">
        <v>60.25</v>
      </c>
      <c r="CM222">
        <v>20.399999999999999</v>
      </c>
      <c r="CN222">
        <v>0.01</v>
      </c>
      <c r="CO222">
        <v>6.6699999999999997E-3</v>
      </c>
      <c r="CP222">
        <v>3.3300000000000001E-3</v>
      </c>
      <c r="CQ222">
        <v>7.3299999999999997E-3</v>
      </c>
      <c r="CR222">
        <v>1.933E-2</v>
      </c>
      <c r="CS222">
        <v>0.2235</v>
      </c>
      <c r="CT222">
        <v>2.8330000000000001E-2</v>
      </c>
      <c r="CU222">
        <v>3.0741700000000001</v>
      </c>
      <c r="CV222">
        <v>4.7669999999999997E-2</v>
      </c>
      <c r="CW222">
        <v>1.4515</v>
      </c>
      <c r="CX222">
        <v>2.383E-2</v>
      </c>
      <c r="CY222">
        <v>0</v>
      </c>
      <c r="CZ222">
        <v>0</v>
      </c>
      <c r="DA222">
        <v>4.9000000000000004</v>
      </c>
      <c r="DB222">
        <v>7.3999999999999996E-2</v>
      </c>
      <c r="DC222">
        <v>2E-3</v>
      </c>
      <c r="DD222">
        <v>0.52532999999999996</v>
      </c>
      <c r="DE222">
        <v>7.6699999999999997E-3</v>
      </c>
      <c r="DF222">
        <v>5.3520000000000003</v>
      </c>
      <c r="DG222">
        <v>4.0669999999999998E-2</v>
      </c>
      <c r="DH222">
        <v>0</v>
      </c>
      <c r="DI222">
        <v>0</v>
      </c>
      <c r="DJ222">
        <v>5.9971699999999997</v>
      </c>
      <c r="DK222">
        <v>0</v>
      </c>
      <c r="DL222">
        <v>0</v>
      </c>
      <c r="DM222">
        <v>0.99717</v>
      </c>
      <c r="DN222">
        <v>0.22</v>
      </c>
      <c r="DO222">
        <v>0</v>
      </c>
      <c r="DP222">
        <v>0</v>
      </c>
      <c r="DQ222">
        <v>0</v>
      </c>
      <c r="DR222">
        <v>5.0000000000000001E-3</v>
      </c>
      <c r="DS222">
        <v>5.5E-2</v>
      </c>
      <c r="DT222">
        <v>0.01</v>
      </c>
      <c r="DU222">
        <v>0</v>
      </c>
      <c r="DV222">
        <v>0</v>
      </c>
      <c r="DW222">
        <v>0</v>
      </c>
      <c r="DX222">
        <v>0</v>
      </c>
      <c r="DY222">
        <v>5.3999999999999999E-2</v>
      </c>
      <c r="DZ222">
        <v>1.3361700000000001</v>
      </c>
      <c r="EA222">
        <v>1.6670000000000001E-2</v>
      </c>
      <c r="EB222">
        <v>1.133E-2</v>
      </c>
      <c r="EC222">
        <v>12.206</v>
      </c>
      <c r="ED222">
        <v>1.2909999999999999</v>
      </c>
      <c r="EE222">
        <v>217.46666999999999</v>
      </c>
      <c r="EF222">
        <v>0.31950000000000001</v>
      </c>
      <c r="EG222">
        <v>0.62292999999999998</v>
      </c>
      <c r="EH222">
        <v>0.24016999999999999</v>
      </c>
      <c r="EI222">
        <v>79</v>
      </c>
      <c r="EJ222">
        <v>0</v>
      </c>
      <c r="EK222">
        <v>0</v>
      </c>
      <c r="EL222">
        <v>0</v>
      </c>
      <c r="EM222" t="s">
        <v>241</v>
      </c>
      <c r="EN222" t="s">
        <v>242</v>
      </c>
      <c r="EO222" t="s">
        <v>241</v>
      </c>
      <c r="EP222" t="s">
        <v>242</v>
      </c>
      <c r="EQ222" t="s">
        <v>242</v>
      </c>
      <c r="ER222" t="s">
        <v>242</v>
      </c>
      <c r="ES222" t="s">
        <v>241</v>
      </c>
      <c r="ET222" t="s">
        <v>242</v>
      </c>
      <c r="EU222" t="s">
        <v>242</v>
      </c>
      <c r="EV222" t="s">
        <v>242</v>
      </c>
      <c r="EW222" t="s">
        <v>242</v>
      </c>
      <c r="EX222" t="s">
        <v>242</v>
      </c>
      <c r="EY222" t="s">
        <v>242</v>
      </c>
      <c r="EZ222" t="s">
        <v>242</v>
      </c>
      <c r="FA222" t="s">
        <v>242</v>
      </c>
      <c r="FB222" t="s">
        <v>242</v>
      </c>
      <c r="FC222" t="s">
        <v>242</v>
      </c>
      <c r="FD222" t="s">
        <v>242</v>
      </c>
      <c r="FE222" t="s">
        <v>242</v>
      </c>
      <c r="FF222" t="s">
        <v>242</v>
      </c>
      <c r="FG222" t="s">
        <v>241</v>
      </c>
      <c r="FH222" t="s">
        <v>242</v>
      </c>
      <c r="FI222" t="s">
        <v>242</v>
      </c>
      <c r="FJ222" t="s">
        <v>242</v>
      </c>
      <c r="FK222" t="s">
        <v>242</v>
      </c>
      <c r="FL222" t="s">
        <v>242</v>
      </c>
      <c r="FM222" t="s">
        <v>242</v>
      </c>
      <c r="FN222" t="s">
        <v>242</v>
      </c>
      <c r="FO222" t="s">
        <v>242</v>
      </c>
      <c r="FP222" t="s">
        <v>242</v>
      </c>
      <c r="FQ222" t="s">
        <v>242</v>
      </c>
      <c r="FR222" t="s">
        <v>242</v>
      </c>
      <c r="FS222" t="s">
        <v>242</v>
      </c>
      <c r="FT222" t="s">
        <v>242</v>
      </c>
      <c r="FU222" t="s">
        <v>242</v>
      </c>
      <c r="FV222" t="s">
        <v>242</v>
      </c>
      <c r="FW222" t="s">
        <v>242</v>
      </c>
      <c r="FX222" t="s">
        <v>242</v>
      </c>
      <c r="FY222" t="s">
        <v>242</v>
      </c>
      <c r="FZ222" t="s">
        <v>242</v>
      </c>
      <c r="GA222" t="s">
        <v>242</v>
      </c>
      <c r="GB222" t="s">
        <v>242</v>
      </c>
      <c r="GC222" t="s">
        <v>242</v>
      </c>
      <c r="GD222" t="s">
        <v>242</v>
      </c>
      <c r="GE222" t="s">
        <v>242</v>
      </c>
      <c r="GF222" t="s">
        <v>242</v>
      </c>
      <c r="GG222" t="s">
        <v>234</v>
      </c>
      <c r="GH222" t="s">
        <v>243</v>
      </c>
      <c r="GI222" t="s">
        <v>242</v>
      </c>
      <c r="GJ222" t="s">
        <v>242</v>
      </c>
      <c r="GK222" t="s">
        <v>242</v>
      </c>
      <c r="GL222">
        <v>0</v>
      </c>
      <c r="GM222">
        <v>0</v>
      </c>
      <c r="GN222">
        <v>0</v>
      </c>
      <c r="GR222" t="s">
        <v>242</v>
      </c>
      <c r="GS222" t="s">
        <v>242</v>
      </c>
      <c r="GT222" t="s">
        <v>242</v>
      </c>
      <c r="GU222" t="s">
        <v>242</v>
      </c>
      <c r="GV222" t="s">
        <v>242</v>
      </c>
      <c r="GW222" t="s">
        <v>242</v>
      </c>
      <c r="GX222" t="s">
        <v>242</v>
      </c>
      <c r="GY222" t="s">
        <v>242</v>
      </c>
      <c r="GZ222" t="s">
        <v>242</v>
      </c>
      <c r="HA222" t="s">
        <v>242</v>
      </c>
      <c r="HB222" t="s">
        <v>242</v>
      </c>
      <c r="HC222" t="s">
        <v>242</v>
      </c>
      <c r="HD222" t="s">
        <v>242</v>
      </c>
      <c r="HE222" t="s">
        <v>242</v>
      </c>
      <c r="HF222" t="s">
        <v>242</v>
      </c>
    </row>
    <row r="223" spans="1:214">
      <c r="A223">
        <v>4</v>
      </c>
      <c r="B223" t="s">
        <v>467</v>
      </c>
      <c r="D223" t="s">
        <v>241</v>
      </c>
      <c r="E223" t="s">
        <v>231</v>
      </c>
      <c r="F223">
        <v>17.598849999999999</v>
      </c>
      <c r="G223">
        <v>73.633589999999998</v>
      </c>
      <c r="H223">
        <v>24.33015</v>
      </c>
      <c r="I223">
        <v>0.47321999999999997</v>
      </c>
      <c r="J223">
        <v>0.31004999999999999</v>
      </c>
      <c r="K223">
        <v>2.84144</v>
      </c>
      <c r="L223">
        <v>0.59872000000000003</v>
      </c>
      <c r="M223">
        <v>0.31563999999999998</v>
      </c>
      <c r="N223">
        <v>2.155E-2</v>
      </c>
      <c r="O223">
        <v>0</v>
      </c>
      <c r="P223">
        <v>12</v>
      </c>
      <c r="Q223">
        <v>10.76923</v>
      </c>
      <c r="R223">
        <v>9.2300000000000004E-3</v>
      </c>
      <c r="S223">
        <v>2.462E-2</v>
      </c>
      <c r="T223">
        <v>0.13846</v>
      </c>
      <c r="U223">
        <v>3.0769999999999999E-2</v>
      </c>
      <c r="V223">
        <v>1.2307699999999999</v>
      </c>
      <c r="W223">
        <v>6.1700000000000001E-3</v>
      </c>
      <c r="X223">
        <v>2.1690000000000001E-2</v>
      </c>
      <c r="Y223">
        <v>0.21868000000000001</v>
      </c>
      <c r="Z223">
        <v>0.35927999999999999</v>
      </c>
      <c r="AA223">
        <v>6.5180000000000002E-2</v>
      </c>
      <c r="AB223">
        <v>3.7139999999999999E-2</v>
      </c>
      <c r="AC223">
        <v>0.31891999999999998</v>
      </c>
      <c r="AD223">
        <v>1.2307699999999999</v>
      </c>
      <c r="AE223">
        <v>0</v>
      </c>
      <c r="AF223">
        <v>0.85231000000000001</v>
      </c>
      <c r="AG223">
        <v>60.313310000000001</v>
      </c>
      <c r="AH223">
        <v>59.774290000000001</v>
      </c>
      <c r="AI223">
        <v>13.534000000000001</v>
      </c>
      <c r="AJ223">
        <v>4.4087699999999996</v>
      </c>
      <c r="AK223">
        <v>20.817530000000001</v>
      </c>
      <c r="AL223">
        <v>8.7265599999999992</v>
      </c>
      <c r="AM223">
        <v>117.91352999999999</v>
      </c>
      <c r="AN223">
        <v>0.12991</v>
      </c>
      <c r="AO223">
        <v>0.10278</v>
      </c>
      <c r="AP223">
        <v>1.9730000000000001E-2</v>
      </c>
      <c r="AQ223">
        <v>2.043E-2</v>
      </c>
      <c r="AR223">
        <v>6.21</v>
      </c>
      <c r="AS223">
        <v>1.2363900000000001</v>
      </c>
      <c r="AT223">
        <v>0</v>
      </c>
      <c r="AU223">
        <v>0</v>
      </c>
      <c r="AV223">
        <v>0</v>
      </c>
      <c r="AW223">
        <v>0</v>
      </c>
      <c r="AX223">
        <v>7.9189999999999997E-2</v>
      </c>
      <c r="AY223">
        <v>5.7290000000000001E-2</v>
      </c>
      <c r="AZ223">
        <v>0</v>
      </c>
      <c r="BA223">
        <v>0.13647999999999999</v>
      </c>
      <c r="BB223">
        <v>7.3660000000000003E-2</v>
      </c>
      <c r="BC223">
        <v>0</v>
      </c>
      <c r="BD223">
        <v>0.41846</v>
      </c>
      <c r="BE223">
        <v>0.49212</v>
      </c>
      <c r="BF223">
        <v>0</v>
      </c>
      <c r="BG223">
        <v>0</v>
      </c>
      <c r="BH223">
        <v>0</v>
      </c>
      <c r="BI223">
        <v>2.8466999999999998</v>
      </c>
      <c r="BJ223">
        <v>2.8466999999999998</v>
      </c>
      <c r="BK223">
        <v>6.2619999999999995E-2</v>
      </c>
      <c r="BL223">
        <v>0.22242000000000001</v>
      </c>
      <c r="BM223">
        <v>0.1056</v>
      </c>
      <c r="BN223">
        <v>0.20405999999999999</v>
      </c>
      <c r="BO223">
        <v>9.7999999999999997E-4</v>
      </c>
      <c r="BP223">
        <v>0.17992</v>
      </c>
      <c r="BQ223">
        <v>0.41879</v>
      </c>
      <c r="BR223">
        <v>3.124E-2</v>
      </c>
      <c r="BS223">
        <v>5.0130000000000001E-2</v>
      </c>
      <c r="BT223">
        <v>4.0509999999999997E-2</v>
      </c>
      <c r="BU223">
        <v>1.2460000000000001E-2</v>
      </c>
      <c r="BV223">
        <v>6.3E-3</v>
      </c>
      <c r="BW223">
        <v>1.883E-2</v>
      </c>
      <c r="BX223">
        <v>3.1109999999999999E-2</v>
      </c>
      <c r="BY223">
        <v>2.8129999999999999E-2</v>
      </c>
      <c r="BZ223">
        <v>9.3500000000000007E-3</v>
      </c>
      <c r="CA223">
        <v>3.7589999999999998E-2</v>
      </c>
      <c r="CB223">
        <v>3.2059999999999998E-2</v>
      </c>
      <c r="CC223">
        <v>1.5640000000000001E-2</v>
      </c>
      <c r="CD223">
        <v>0.31026999999999999</v>
      </c>
      <c r="CE223">
        <v>2.5239999999999999E-2</v>
      </c>
      <c r="CF223">
        <v>7.5050000000000006E-2</v>
      </c>
      <c r="CG223">
        <v>0.1225</v>
      </c>
      <c r="CH223">
        <v>1.915E-2</v>
      </c>
      <c r="CI223">
        <v>4.3679999999999997E-2</v>
      </c>
      <c r="CJ223">
        <v>3.1130000000000001E-2</v>
      </c>
      <c r="CK223">
        <v>0.31673000000000001</v>
      </c>
      <c r="CL223">
        <v>2.51769</v>
      </c>
      <c r="CM223">
        <v>0.94216999999999995</v>
      </c>
      <c r="CN223">
        <v>3.0769999999999999E-2</v>
      </c>
      <c r="CO223">
        <v>1.8460000000000001E-2</v>
      </c>
      <c r="CP223">
        <v>1.231E-2</v>
      </c>
      <c r="CQ223">
        <v>2.462E-2</v>
      </c>
      <c r="CR223">
        <v>3.3869999999999997E-2</v>
      </c>
      <c r="CS223">
        <v>0.10772</v>
      </c>
      <c r="CT223">
        <v>9.2300000000000004E-3</v>
      </c>
      <c r="CU223">
        <v>0.32056000000000001</v>
      </c>
      <c r="CV223">
        <v>9.2300000000000004E-3</v>
      </c>
      <c r="CW223">
        <v>0.12307999999999999</v>
      </c>
      <c r="CX223">
        <v>9.2300000000000004E-3</v>
      </c>
      <c r="CY223">
        <v>0</v>
      </c>
      <c r="CZ223">
        <v>0</v>
      </c>
      <c r="DA223">
        <v>0.69599999999999995</v>
      </c>
      <c r="DB223">
        <v>1.231E-2</v>
      </c>
      <c r="DC223">
        <v>6.1500000000000001E-3</v>
      </c>
      <c r="DD223">
        <v>0.04</v>
      </c>
      <c r="DE223">
        <v>9.2300000000000004E-3</v>
      </c>
      <c r="DF223">
        <v>0.41909999999999997</v>
      </c>
      <c r="DG223">
        <v>2.7689999999999999E-2</v>
      </c>
      <c r="DH223">
        <v>2.462E-2</v>
      </c>
      <c r="DI223">
        <v>0</v>
      </c>
      <c r="DJ223">
        <v>0.53910000000000002</v>
      </c>
      <c r="DK223">
        <v>0</v>
      </c>
      <c r="DL223">
        <v>0</v>
      </c>
      <c r="DM223">
        <v>0.14829999999999999</v>
      </c>
      <c r="DN223">
        <v>3.0870000000000002E-2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0.17917</v>
      </c>
      <c r="EA223">
        <v>4.9230000000000003E-2</v>
      </c>
      <c r="EB223">
        <v>3.6920000000000001E-2</v>
      </c>
      <c r="EC223">
        <v>1.32812</v>
      </c>
      <c r="ED223">
        <v>8.0390000000000003E-2</v>
      </c>
      <c r="EE223">
        <v>2.7692299999999999</v>
      </c>
      <c r="EF223">
        <v>8.1299999999999997E-2</v>
      </c>
      <c r="EG223">
        <v>0.23679</v>
      </c>
      <c r="EH223">
        <v>0.30770999999999998</v>
      </c>
      <c r="EI223">
        <v>76.924199999999999</v>
      </c>
      <c r="EJ223">
        <v>0</v>
      </c>
      <c r="EK223">
        <v>0</v>
      </c>
      <c r="EL223">
        <v>0</v>
      </c>
      <c r="EM223" t="s">
        <v>242</v>
      </c>
      <c r="EN223" t="s">
        <v>242</v>
      </c>
      <c r="EO223" t="s">
        <v>242</v>
      </c>
      <c r="EP223" t="s">
        <v>242</v>
      </c>
      <c r="EQ223" t="s">
        <v>242</v>
      </c>
      <c r="ER223" t="s">
        <v>242</v>
      </c>
      <c r="ES223" t="s">
        <v>241</v>
      </c>
      <c r="ET223" t="s">
        <v>242</v>
      </c>
      <c r="EU223" t="s">
        <v>242</v>
      </c>
      <c r="EV223" t="s">
        <v>242</v>
      </c>
      <c r="EW223" t="s">
        <v>242</v>
      </c>
      <c r="EX223" t="s">
        <v>242</v>
      </c>
      <c r="EY223" t="s">
        <v>242</v>
      </c>
      <c r="EZ223" t="s">
        <v>242</v>
      </c>
      <c r="FA223" t="s">
        <v>242</v>
      </c>
      <c r="FB223" t="s">
        <v>242</v>
      </c>
      <c r="FC223" t="s">
        <v>242</v>
      </c>
      <c r="FD223" t="s">
        <v>242</v>
      </c>
      <c r="FE223" t="s">
        <v>242</v>
      </c>
      <c r="FF223" t="s">
        <v>242</v>
      </c>
      <c r="FG223" t="s">
        <v>242</v>
      </c>
      <c r="FH223" t="s">
        <v>242</v>
      </c>
      <c r="FI223" t="s">
        <v>242</v>
      </c>
      <c r="FJ223" t="s">
        <v>242</v>
      </c>
      <c r="FK223" t="s">
        <v>242</v>
      </c>
      <c r="FL223" t="s">
        <v>242</v>
      </c>
      <c r="FM223" t="s">
        <v>242</v>
      </c>
      <c r="FN223" t="s">
        <v>242</v>
      </c>
      <c r="FO223" t="s">
        <v>242</v>
      </c>
      <c r="FP223" t="s">
        <v>242</v>
      </c>
      <c r="FQ223" t="s">
        <v>242</v>
      </c>
      <c r="FR223" t="s">
        <v>242</v>
      </c>
      <c r="FS223" t="s">
        <v>242</v>
      </c>
      <c r="FT223" t="s">
        <v>242</v>
      </c>
      <c r="FU223" t="s">
        <v>242</v>
      </c>
      <c r="FV223" t="s">
        <v>242</v>
      </c>
      <c r="FW223" t="s">
        <v>242</v>
      </c>
      <c r="FX223" t="s">
        <v>242</v>
      </c>
      <c r="FY223" t="s">
        <v>242</v>
      </c>
      <c r="FZ223" t="s">
        <v>242</v>
      </c>
      <c r="GA223" t="s">
        <v>242</v>
      </c>
      <c r="GB223" t="s">
        <v>242</v>
      </c>
      <c r="GC223" t="s">
        <v>242</v>
      </c>
      <c r="GD223" t="s">
        <v>242</v>
      </c>
      <c r="GE223" t="s">
        <v>242</v>
      </c>
      <c r="GF223" t="s">
        <v>242</v>
      </c>
      <c r="GG223" t="s">
        <v>233</v>
      </c>
      <c r="GI223" t="s">
        <v>242</v>
      </c>
      <c r="GJ223" t="s">
        <v>242</v>
      </c>
      <c r="GK223" t="s">
        <v>242</v>
      </c>
      <c r="GL223">
        <v>0</v>
      </c>
      <c r="GM223">
        <v>0</v>
      </c>
      <c r="GN223">
        <v>0</v>
      </c>
      <c r="GR223" t="s">
        <v>242</v>
      </c>
      <c r="GS223" t="s">
        <v>242</v>
      </c>
      <c r="GT223" t="s">
        <v>242</v>
      </c>
      <c r="GU223" t="s">
        <v>242</v>
      </c>
      <c r="GV223" t="s">
        <v>242</v>
      </c>
      <c r="GW223" t="s">
        <v>242</v>
      </c>
      <c r="GX223" t="s">
        <v>242</v>
      </c>
      <c r="GY223" t="s">
        <v>242</v>
      </c>
      <c r="GZ223" t="s">
        <v>242</v>
      </c>
      <c r="HA223" t="s">
        <v>242</v>
      </c>
      <c r="HB223" t="s">
        <v>242</v>
      </c>
      <c r="HC223" t="s">
        <v>242</v>
      </c>
      <c r="HD223" t="s">
        <v>242</v>
      </c>
      <c r="HE223" t="s">
        <v>242</v>
      </c>
      <c r="HF223" t="s">
        <v>242</v>
      </c>
    </row>
    <row r="224" spans="1:214">
      <c r="A224">
        <v>4</v>
      </c>
      <c r="B224" t="s">
        <v>468</v>
      </c>
      <c r="D224" t="s">
        <v>241</v>
      </c>
      <c r="E224" t="s">
        <v>231</v>
      </c>
      <c r="F224">
        <v>121.502</v>
      </c>
      <c r="G224">
        <v>508.36437000000001</v>
      </c>
      <c r="H224">
        <v>104.36199999999999</v>
      </c>
      <c r="I224">
        <v>3.03</v>
      </c>
      <c r="J224">
        <v>8.57</v>
      </c>
      <c r="K224">
        <v>7.51</v>
      </c>
      <c r="L224">
        <v>3.9460000000000002</v>
      </c>
      <c r="M224">
        <v>1.014</v>
      </c>
      <c r="N224">
        <v>0.28399999999999997</v>
      </c>
      <c r="O224">
        <v>0</v>
      </c>
      <c r="P224">
        <v>484.8</v>
      </c>
      <c r="Q224">
        <v>65.900000000000006</v>
      </c>
      <c r="R224">
        <v>2.258</v>
      </c>
      <c r="S224">
        <v>0.26600000000000001</v>
      </c>
      <c r="T224">
        <v>2.4630000000000001</v>
      </c>
      <c r="U224">
        <v>0.8</v>
      </c>
      <c r="V224">
        <v>80.900000000000006</v>
      </c>
      <c r="W224">
        <v>0.125</v>
      </c>
      <c r="X224">
        <v>9.7000000000000003E-2</v>
      </c>
      <c r="Y224">
        <v>1.1040000000000001</v>
      </c>
      <c r="Z224">
        <v>1.649</v>
      </c>
      <c r="AA224">
        <v>0.53</v>
      </c>
      <c r="AB224">
        <v>0.19400000000000001</v>
      </c>
      <c r="AC224">
        <v>4</v>
      </c>
      <c r="AD224">
        <v>34</v>
      </c>
      <c r="AE224">
        <v>0</v>
      </c>
      <c r="AF224">
        <v>39.874000000000002</v>
      </c>
      <c r="AG224">
        <v>69.3</v>
      </c>
      <c r="AH224">
        <v>312.5</v>
      </c>
      <c r="AI224">
        <v>32.6</v>
      </c>
      <c r="AJ224">
        <v>23.1</v>
      </c>
      <c r="AK224">
        <v>71.400000000000006</v>
      </c>
      <c r="AL224">
        <v>39.799999999999997</v>
      </c>
      <c r="AM224">
        <v>127.4</v>
      </c>
      <c r="AN224">
        <v>1.4</v>
      </c>
      <c r="AO224">
        <v>0.54200000000000004</v>
      </c>
      <c r="AP224">
        <v>0.156</v>
      </c>
      <c r="AQ224">
        <v>0.29099999999999998</v>
      </c>
      <c r="AR224">
        <v>26.8</v>
      </c>
      <c r="AS224">
        <v>5.96</v>
      </c>
      <c r="AT224">
        <v>0.04</v>
      </c>
      <c r="AU224">
        <v>0</v>
      </c>
      <c r="AV224">
        <v>0.01</v>
      </c>
      <c r="AW224">
        <v>0.04</v>
      </c>
      <c r="AX224">
        <v>1.1479999999999999</v>
      </c>
      <c r="AY224">
        <v>0.998</v>
      </c>
      <c r="AZ224">
        <v>0</v>
      </c>
      <c r="BA224">
        <v>2.1459999999999999</v>
      </c>
      <c r="BB224">
        <v>1.8160000000000001</v>
      </c>
      <c r="BC224">
        <v>0</v>
      </c>
      <c r="BD224">
        <v>0.27200000000000002</v>
      </c>
      <c r="BE224">
        <v>2.0880000000000001</v>
      </c>
      <c r="BF224">
        <v>0.15</v>
      </c>
      <c r="BG224">
        <v>0</v>
      </c>
      <c r="BH224">
        <v>0</v>
      </c>
      <c r="BI224">
        <v>3.5579999999999998</v>
      </c>
      <c r="BJ224">
        <v>3.5579999999999998</v>
      </c>
      <c r="BK224">
        <v>0.56000000000000005</v>
      </c>
      <c r="BL224">
        <v>0.96399999999999997</v>
      </c>
      <c r="BM224">
        <v>0.83799999999999997</v>
      </c>
      <c r="BN224">
        <v>1.6319999999999999</v>
      </c>
      <c r="BO224">
        <v>0.17</v>
      </c>
      <c r="BP224">
        <v>0.97599999999999998</v>
      </c>
      <c r="BQ224">
        <v>3.19</v>
      </c>
      <c r="BR224">
        <v>0.13100000000000001</v>
      </c>
      <c r="BS224">
        <v>0.19400000000000001</v>
      </c>
      <c r="BT224">
        <v>0.17799999999999999</v>
      </c>
      <c r="BU224">
        <v>5.8999999999999997E-2</v>
      </c>
      <c r="BV224">
        <v>3.4000000000000002E-2</v>
      </c>
      <c r="BW224">
        <v>0.113</v>
      </c>
      <c r="BX224">
        <v>8.1000000000000003E-2</v>
      </c>
      <c r="BY224">
        <v>0.11899999999999999</v>
      </c>
      <c r="BZ224">
        <v>3.5999999999999997E-2</v>
      </c>
      <c r="CA224">
        <v>0.155</v>
      </c>
      <c r="CB224">
        <v>0.23100000000000001</v>
      </c>
      <c r="CC224">
        <v>6.0999999999999999E-2</v>
      </c>
      <c r="CD224">
        <v>1.389</v>
      </c>
      <c r="CE224">
        <v>0.13700000000000001</v>
      </c>
      <c r="CF224">
        <v>0.33900000000000002</v>
      </c>
      <c r="CG224">
        <v>0.47199999999999998</v>
      </c>
      <c r="CH224">
        <v>0.112</v>
      </c>
      <c r="CI224">
        <v>0.13</v>
      </c>
      <c r="CJ224">
        <v>0.14099999999999999</v>
      </c>
      <c r="CK224">
        <v>1.321</v>
      </c>
      <c r="CL224">
        <v>56.6</v>
      </c>
      <c r="CM224">
        <v>18.600000000000001</v>
      </c>
      <c r="CN224">
        <v>0.02</v>
      </c>
      <c r="CO224">
        <v>1.2E-2</v>
      </c>
      <c r="CP224">
        <v>0.14599999999999999</v>
      </c>
      <c r="CQ224">
        <v>0.13300000000000001</v>
      </c>
      <c r="CR224">
        <v>0.40500000000000003</v>
      </c>
      <c r="CS224">
        <v>0.48</v>
      </c>
      <c r="CT224">
        <v>6.0000000000000001E-3</v>
      </c>
      <c r="CU224">
        <v>1.5609999999999999</v>
      </c>
      <c r="CV224">
        <v>6.0000000000000001E-3</v>
      </c>
      <c r="CW224">
        <v>0.77400000000000002</v>
      </c>
      <c r="CX224">
        <v>0.121</v>
      </c>
      <c r="CY224">
        <v>0</v>
      </c>
      <c r="CZ224">
        <v>0</v>
      </c>
      <c r="DA224">
        <v>3.661</v>
      </c>
      <c r="DB224">
        <v>8.0000000000000002E-3</v>
      </c>
      <c r="DC224">
        <v>4.0000000000000001E-3</v>
      </c>
      <c r="DD224">
        <v>0.40899999999999997</v>
      </c>
      <c r="DE224">
        <v>6.0000000000000001E-3</v>
      </c>
      <c r="DF224">
        <v>1.966</v>
      </c>
      <c r="DG224">
        <v>0.47699999999999998</v>
      </c>
      <c r="DH224">
        <v>0.47399999999999998</v>
      </c>
      <c r="DI224">
        <v>0</v>
      </c>
      <c r="DJ224">
        <v>3.3439999999999999</v>
      </c>
      <c r="DK224">
        <v>0</v>
      </c>
      <c r="DL224">
        <v>0</v>
      </c>
      <c r="DM224">
        <v>0.48099999999999998</v>
      </c>
      <c r="DN224">
        <v>0.24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0.71099999999999997</v>
      </c>
      <c r="EA224">
        <v>3.2000000000000001E-2</v>
      </c>
      <c r="EB224">
        <v>0.27900000000000003</v>
      </c>
      <c r="EC224">
        <v>7.4039999999999999</v>
      </c>
      <c r="ED224">
        <v>0.46400000000000002</v>
      </c>
      <c r="EE224">
        <v>2.5</v>
      </c>
      <c r="EF224">
        <v>1.5169999999999999</v>
      </c>
      <c r="EG224">
        <v>0.62583</v>
      </c>
      <c r="EH224">
        <v>0.17599999999999999</v>
      </c>
      <c r="EI224">
        <v>202</v>
      </c>
      <c r="EJ224">
        <v>0</v>
      </c>
      <c r="EK224">
        <v>0</v>
      </c>
      <c r="EL224">
        <v>0</v>
      </c>
      <c r="EM224" t="s">
        <v>242</v>
      </c>
      <c r="EN224" t="s">
        <v>242</v>
      </c>
      <c r="EO224" t="s">
        <v>242</v>
      </c>
      <c r="EP224" t="s">
        <v>242</v>
      </c>
      <c r="EQ224" t="s">
        <v>242</v>
      </c>
      <c r="ER224" t="s">
        <v>242</v>
      </c>
      <c r="ES224" t="s">
        <v>241</v>
      </c>
      <c r="ET224" t="s">
        <v>242</v>
      </c>
      <c r="EU224" t="s">
        <v>242</v>
      </c>
      <c r="EV224" t="s">
        <v>242</v>
      </c>
      <c r="EW224" t="s">
        <v>242</v>
      </c>
      <c r="EX224" t="s">
        <v>242</v>
      </c>
      <c r="EY224" t="s">
        <v>242</v>
      </c>
      <c r="EZ224" t="s">
        <v>242</v>
      </c>
      <c r="FA224" t="s">
        <v>242</v>
      </c>
      <c r="FB224" t="s">
        <v>242</v>
      </c>
      <c r="FC224" t="s">
        <v>242</v>
      </c>
      <c r="FD224" t="s">
        <v>242</v>
      </c>
      <c r="FE224" t="s">
        <v>242</v>
      </c>
      <c r="FF224" t="s">
        <v>241</v>
      </c>
      <c r="FG224" t="s">
        <v>241</v>
      </c>
      <c r="FH224" t="s">
        <v>241</v>
      </c>
      <c r="FI224" t="s">
        <v>241</v>
      </c>
      <c r="FJ224" t="s">
        <v>242</v>
      </c>
      <c r="FK224" t="s">
        <v>242</v>
      </c>
      <c r="FL224" t="s">
        <v>242</v>
      </c>
      <c r="FM224" t="s">
        <v>242</v>
      </c>
      <c r="FN224" t="s">
        <v>242</v>
      </c>
      <c r="FO224" t="s">
        <v>242</v>
      </c>
      <c r="FP224" t="s">
        <v>242</v>
      </c>
      <c r="FQ224" t="s">
        <v>242</v>
      </c>
      <c r="FR224" t="s">
        <v>242</v>
      </c>
      <c r="FS224" t="s">
        <v>242</v>
      </c>
      <c r="FT224" t="s">
        <v>242</v>
      </c>
      <c r="FU224" t="s">
        <v>242</v>
      </c>
      <c r="FV224" t="s">
        <v>242</v>
      </c>
      <c r="FW224" t="s">
        <v>242</v>
      </c>
      <c r="FX224" t="s">
        <v>242</v>
      </c>
      <c r="FY224" t="s">
        <v>242</v>
      </c>
      <c r="FZ224" t="s">
        <v>242</v>
      </c>
      <c r="GA224" t="s">
        <v>242</v>
      </c>
      <c r="GB224" t="s">
        <v>242</v>
      </c>
      <c r="GC224" t="s">
        <v>242</v>
      </c>
      <c r="GD224" t="s">
        <v>242</v>
      </c>
      <c r="GE224" t="s">
        <v>242</v>
      </c>
      <c r="GF224" t="s">
        <v>242</v>
      </c>
      <c r="GG224" t="s">
        <v>233</v>
      </c>
      <c r="GH224" t="s">
        <v>232</v>
      </c>
      <c r="GI224" t="s">
        <v>242</v>
      </c>
      <c r="GJ224" t="s">
        <v>242</v>
      </c>
      <c r="GK224" t="s">
        <v>242</v>
      </c>
      <c r="GL224">
        <v>0</v>
      </c>
      <c r="GM224">
        <v>0</v>
      </c>
      <c r="GN224">
        <v>0</v>
      </c>
      <c r="GR224" t="s">
        <v>242</v>
      </c>
      <c r="GS224" t="s">
        <v>242</v>
      </c>
      <c r="GT224" t="s">
        <v>242</v>
      </c>
      <c r="GU224" t="s">
        <v>242</v>
      </c>
      <c r="GV224" t="s">
        <v>242</v>
      </c>
      <c r="GW224" t="s">
        <v>242</v>
      </c>
      <c r="GX224" t="s">
        <v>242</v>
      </c>
      <c r="GY224" t="s">
        <v>242</v>
      </c>
      <c r="GZ224" t="s">
        <v>242</v>
      </c>
      <c r="HA224" t="s">
        <v>242</v>
      </c>
      <c r="HB224" t="s">
        <v>242</v>
      </c>
      <c r="HC224" t="s">
        <v>242</v>
      </c>
      <c r="HD224" t="s">
        <v>242</v>
      </c>
      <c r="HE224" t="s">
        <v>242</v>
      </c>
      <c r="HF224" t="s">
        <v>242</v>
      </c>
    </row>
    <row r="225" spans="1:214">
      <c r="A225">
        <v>3</v>
      </c>
      <c r="B225" t="s">
        <v>262</v>
      </c>
      <c r="F225">
        <v>111.95667</v>
      </c>
      <c r="G225">
        <v>468.42671000000001</v>
      </c>
      <c r="H225">
        <v>12.99907</v>
      </c>
      <c r="I225">
        <v>2.64106</v>
      </c>
      <c r="J225">
        <v>1.5794699999999999</v>
      </c>
      <c r="K225">
        <v>21.161470000000001</v>
      </c>
      <c r="L225">
        <v>0.37973000000000001</v>
      </c>
      <c r="M225">
        <v>0.21507000000000001</v>
      </c>
      <c r="N225">
        <v>3.4669999999999999E-2</v>
      </c>
      <c r="O225">
        <v>0</v>
      </c>
      <c r="P225">
        <v>36.466670000000001</v>
      </c>
      <c r="Q225">
        <v>31.33333</v>
      </c>
      <c r="R225">
        <v>2.1329999999999998E-2</v>
      </c>
      <c r="S225">
        <v>0.33200000000000002</v>
      </c>
      <c r="T225">
        <v>0.28933999999999999</v>
      </c>
      <c r="U225">
        <v>0.27866999999999997</v>
      </c>
      <c r="V225">
        <v>8.9333299999999998</v>
      </c>
      <c r="W225">
        <v>3.347E-2</v>
      </c>
      <c r="X225">
        <v>5.6140000000000002E-2</v>
      </c>
      <c r="Y225">
        <v>9.3469999999999998E-2</v>
      </c>
      <c r="Z225">
        <v>0.65386</v>
      </c>
      <c r="AA225">
        <v>0.26012999999999997</v>
      </c>
      <c r="AB225">
        <v>3.7470000000000003E-2</v>
      </c>
      <c r="AC225">
        <v>3.456</v>
      </c>
      <c r="AD225">
        <v>9.84</v>
      </c>
      <c r="AE225">
        <v>0.25333</v>
      </c>
      <c r="AF225">
        <v>2.1329999999999998E-2</v>
      </c>
      <c r="AG225">
        <v>19.239999999999998</v>
      </c>
      <c r="AH225">
        <v>37.96</v>
      </c>
      <c r="AI225">
        <v>9.2933400000000006</v>
      </c>
      <c r="AJ225">
        <v>5.6266699999999998</v>
      </c>
      <c r="AK225">
        <v>39.32</v>
      </c>
      <c r="AL225">
        <v>28.133330000000001</v>
      </c>
      <c r="AM225">
        <v>27.546659999999999</v>
      </c>
      <c r="AN225">
        <v>0.47306999999999999</v>
      </c>
      <c r="AO225">
        <v>0.29399999999999998</v>
      </c>
      <c r="AP225">
        <v>3.773E-2</v>
      </c>
      <c r="AQ225">
        <v>0.1052</v>
      </c>
      <c r="AR225">
        <v>18.933340000000001</v>
      </c>
      <c r="AS225">
        <v>1.4159999999999999</v>
      </c>
      <c r="AT225">
        <v>0</v>
      </c>
      <c r="AU225">
        <v>0.02</v>
      </c>
      <c r="AV225">
        <v>0</v>
      </c>
      <c r="AW225">
        <v>0.02</v>
      </c>
      <c r="AX225">
        <v>0.14360000000000001</v>
      </c>
      <c r="AY225">
        <v>2.6929999999999999E-2</v>
      </c>
      <c r="AZ225">
        <v>0</v>
      </c>
      <c r="BA225">
        <v>0.16972999999999999</v>
      </c>
      <c r="BB225">
        <v>15.13</v>
      </c>
      <c r="BC225">
        <v>0</v>
      </c>
      <c r="BD225">
        <v>0</v>
      </c>
      <c r="BE225">
        <v>15.13</v>
      </c>
      <c r="BF225">
        <v>3.2000000000000001E-2</v>
      </c>
      <c r="BG225">
        <v>4.0669999999999998E-2</v>
      </c>
      <c r="BH225">
        <v>0</v>
      </c>
      <c r="BI225">
        <v>5.3567999999999998</v>
      </c>
      <c r="BJ225">
        <v>5.3567999999999998</v>
      </c>
      <c r="BK225">
        <v>0.14773</v>
      </c>
      <c r="BL225">
        <v>0.17466999999999999</v>
      </c>
      <c r="BM225">
        <v>3.7199999999999997E-2</v>
      </c>
      <c r="BN225">
        <v>6.0929999999999998E-2</v>
      </c>
      <c r="BO225">
        <v>1.0670000000000001E-2</v>
      </c>
      <c r="BP225">
        <v>0.14373</v>
      </c>
      <c r="BQ225">
        <v>0.28532999999999997</v>
      </c>
      <c r="BR225">
        <v>0.14147000000000001</v>
      </c>
      <c r="BS225">
        <v>0.21226</v>
      </c>
      <c r="BT225">
        <v>0.124</v>
      </c>
      <c r="BU225">
        <v>6.6400000000000001E-2</v>
      </c>
      <c r="BV225">
        <v>5.8930000000000003E-2</v>
      </c>
      <c r="BW225">
        <v>0.14413999999999999</v>
      </c>
      <c r="BX225">
        <v>9.4539999999999999E-2</v>
      </c>
      <c r="BY225">
        <v>0.11294</v>
      </c>
      <c r="BZ225">
        <v>3.3599999999999998E-2</v>
      </c>
      <c r="CA225">
        <v>0.17666999999999999</v>
      </c>
      <c r="CB225">
        <v>0.1444</v>
      </c>
      <c r="CC225">
        <v>5.5070000000000001E-2</v>
      </c>
      <c r="CD225">
        <v>1.3637300000000001</v>
      </c>
      <c r="CE225">
        <v>0.12773000000000001</v>
      </c>
      <c r="CF225">
        <v>0.2072</v>
      </c>
      <c r="CG225">
        <v>0.51439999999999997</v>
      </c>
      <c r="CH225">
        <v>8.7340000000000001E-2</v>
      </c>
      <c r="CI225">
        <v>0.17480000000000001</v>
      </c>
      <c r="CJ225">
        <v>0.17119999999999999</v>
      </c>
      <c r="CK225">
        <v>1.28067</v>
      </c>
      <c r="CL225">
        <v>4.9733400000000003</v>
      </c>
      <c r="CM225">
        <v>1.68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4.0000000000000001E-3</v>
      </c>
      <c r="CT225">
        <v>0</v>
      </c>
      <c r="CU225">
        <v>0.32773000000000002</v>
      </c>
      <c r="CV225">
        <v>0</v>
      </c>
      <c r="CW225">
        <v>0.11147</v>
      </c>
      <c r="CX225">
        <v>7.4700000000000001E-3</v>
      </c>
      <c r="CY225">
        <v>0</v>
      </c>
      <c r="CZ225">
        <v>0</v>
      </c>
      <c r="DA225">
        <v>0.45067000000000002</v>
      </c>
      <c r="DB225">
        <v>0</v>
      </c>
      <c r="DC225">
        <v>0</v>
      </c>
      <c r="DD225">
        <v>4.6129999999999997E-2</v>
      </c>
      <c r="DE225">
        <v>0</v>
      </c>
      <c r="DF225">
        <v>0.54586000000000001</v>
      </c>
      <c r="DG225">
        <v>0</v>
      </c>
      <c r="DH225">
        <v>0</v>
      </c>
      <c r="DI225">
        <v>0</v>
      </c>
      <c r="DJ225">
        <v>0.59065999999999996</v>
      </c>
      <c r="DK225">
        <v>0</v>
      </c>
      <c r="DL225">
        <v>0</v>
      </c>
      <c r="DM225">
        <v>0.19320000000000001</v>
      </c>
      <c r="DN225">
        <v>4.0529999999999997E-2</v>
      </c>
      <c r="DO225">
        <v>0</v>
      </c>
      <c r="DP225">
        <v>0</v>
      </c>
      <c r="DQ225">
        <v>0</v>
      </c>
      <c r="DR225">
        <v>0</v>
      </c>
      <c r="DS225">
        <v>1.333E-2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1.6E-2</v>
      </c>
      <c r="DZ225">
        <v>0.26307000000000003</v>
      </c>
      <c r="EA225">
        <v>0</v>
      </c>
      <c r="EB225">
        <v>0</v>
      </c>
      <c r="EC225">
        <v>1.3044</v>
      </c>
      <c r="ED225">
        <v>0.2828</v>
      </c>
      <c r="EE225">
        <v>54.933329999999998</v>
      </c>
      <c r="EF225">
        <v>0.49386000000000002</v>
      </c>
      <c r="EG225">
        <v>1.76346</v>
      </c>
      <c r="EH225">
        <v>0.33917000000000003</v>
      </c>
      <c r="EI225">
        <v>11.8</v>
      </c>
      <c r="EJ225">
        <v>0</v>
      </c>
      <c r="EK225">
        <v>0</v>
      </c>
      <c r="EL225">
        <v>0</v>
      </c>
      <c r="EM225" t="s">
        <v>241</v>
      </c>
      <c r="EO225" t="s">
        <v>241</v>
      </c>
      <c r="FA225" t="s">
        <v>242</v>
      </c>
      <c r="FG225" t="s">
        <v>241</v>
      </c>
      <c r="FH225" t="s">
        <v>241</v>
      </c>
      <c r="FM225" t="s">
        <v>241</v>
      </c>
      <c r="GA225" t="s">
        <v>242</v>
      </c>
      <c r="GE225" t="s">
        <v>242</v>
      </c>
      <c r="GF225" t="s">
        <v>242</v>
      </c>
      <c r="GG225" t="s">
        <v>246</v>
      </c>
      <c r="GH225" t="s">
        <v>469</v>
      </c>
      <c r="GI225" t="s">
        <v>242</v>
      </c>
      <c r="GJ225" t="s">
        <v>242</v>
      </c>
      <c r="GK225" t="s">
        <v>242</v>
      </c>
      <c r="GL225">
        <v>0</v>
      </c>
      <c r="GM225">
        <v>0</v>
      </c>
      <c r="GN225">
        <v>0</v>
      </c>
    </row>
    <row r="226" spans="1:214">
      <c r="A226">
        <v>4</v>
      </c>
      <c r="B226" t="s">
        <v>470</v>
      </c>
      <c r="D226" t="s">
        <v>241</v>
      </c>
      <c r="E226" t="s">
        <v>231</v>
      </c>
      <c r="F226">
        <v>111.95667</v>
      </c>
      <c r="G226">
        <v>468.42671000000001</v>
      </c>
      <c r="H226">
        <v>12.99907</v>
      </c>
      <c r="I226">
        <v>2.64106</v>
      </c>
      <c r="J226">
        <v>1.5794699999999999</v>
      </c>
      <c r="K226">
        <v>21.161470000000001</v>
      </c>
      <c r="L226">
        <v>0.37973000000000001</v>
      </c>
      <c r="M226">
        <v>0.21507000000000001</v>
      </c>
      <c r="N226">
        <v>3.4669999999999999E-2</v>
      </c>
      <c r="O226">
        <v>0</v>
      </c>
      <c r="P226">
        <v>36.466670000000001</v>
      </c>
      <c r="Q226">
        <v>31.33333</v>
      </c>
      <c r="R226">
        <v>2.1329999999999998E-2</v>
      </c>
      <c r="S226">
        <v>0.33200000000000002</v>
      </c>
      <c r="T226">
        <v>0.28933999999999999</v>
      </c>
      <c r="U226">
        <v>0.27866999999999997</v>
      </c>
      <c r="V226">
        <v>8.9333299999999998</v>
      </c>
      <c r="W226">
        <v>3.347E-2</v>
      </c>
      <c r="X226">
        <v>5.6140000000000002E-2</v>
      </c>
      <c r="Y226">
        <v>9.3469999999999998E-2</v>
      </c>
      <c r="Z226">
        <v>0.65386</v>
      </c>
      <c r="AA226">
        <v>0.26012999999999997</v>
      </c>
      <c r="AB226">
        <v>3.7470000000000003E-2</v>
      </c>
      <c r="AC226">
        <v>3.456</v>
      </c>
      <c r="AD226">
        <v>9.84</v>
      </c>
      <c r="AE226">
        <v>0.25333</v>
      </c>
      <c r="AF226">
        <v>2.1329999999999998E-2</v>
      </c>
      <c r="AG226">
        <v>19.239999999999998</v>
      </c>
      <c r="AH226">
        <v>37.96</v>
      </c>
      <c r="AI226">
        <v>9.2933400000000006</v>
      </c>
      <c r="AJ226">
        <v>5.6266699999999998</v>
      </c>
      <c r="AK226">
        <v>39.32</v>
      </c>
      <c r="AL226">
        <v>28.133330000000001</v>
      </c>
      <c r="AM226">
        <v>27.546659999999999</v>
      </c>
      <c r="AN226">
        <v>0.47306999999999999</v>
      </c>
      <c r="AO226">
        <v>0.29399999999999998</v>
      </c>
      <c r="AP226">
        <v>3.773E-2</v>
      </c>
      <c r="AQ226">
        <v>0.1052</v>
      </c>
      <c r="AR226">
        <v>18.933340000000001</v>
      </c>
      <c r="AS226">
        <v>1.4159999999999999</v>
      </c>
      <c r="AT226">
        <v>0</v>
      </c>
      <c r="AU226">
        <v>0.02</v>
      </c>
      <c r="AV226">
        <v>0</v>
      </c>
      <c r="AW226">
        <v>0.02</v>
      </c>
      <c r="AX226">
        <v>0.14360000000000001</v>
      </c>
      <c r="AY226">
        <v>2.6929999999999999E-2</v>
      </c>
      <c r="AZ226">
        <v>0</v>
      </c>
      <c r="BA226">
        <v>0.16972999999999999</v>
      </c>
      <c r="BB226">
        <v>15.13</v>
      </c>
      <c r="BC226">
        <v>0</v>
      </c>
      <c r="BD226">
        <v>0</v>
      </c>
      <c r="BE226">
        <v>15.13</v>
      </c>
      <c r="BF226">
        <v>3.2000000000000001E-2</v>
      </c>
      <c r="BG226">
        <v>4.0669999999999998E-2</v>
      </c>
      <c r="BH226">
        <v>0</v>
      </c>
      <c r="BI226">
        <v>5.3567999999999998</v>
      </c>
      <c r="BJ226">
        <v>5.3567999999999998</v>
      </c>
      <c r="BK226">
        <v>0.14773</v>
      </c>
      <c r="BL226">
        <v>0.17466999999999999</v>
      </c>
      <c r="BM226">
        <v>3.7199999999999997E-2</v>
      </c>
      <c r="BN226">
        <v>6.0929999999999998E-2</v>
      </c>
      <c r="BO226">
        <v>1.0670000000000001E-2</v>
      </c>
      <c r="BP226">
        <v>0.14373</v>
      </c>
      <c r="BQ226">
        <v>0.28532999999999997</v>
      </c>
      <c r="BR226">
        <v>0.14147000000000001</v>
      </c>
      <c r="BS226">
        <v>0.21226</v>
      </c>
      <c r="BT226">
        <v>0.124</v>
      </c>
      <c r="BU226">
        <v>6.6400000000000001E-2</v>
      </c>
      <c r="BV226">
        <v>5.8930000000000003E-2</v>
      </c>
      <c r="BW226">
        <v>0.14413999999999999</v>
      </c>
      <c r="BX226">
        <v>9.4539999999999999E-2</v>
      </c>
      <c r="BY226">
        <v>0.11294</v>
      </c>
      <c r="BZ226">
        <v>3.3599999999999998E-2</v>
      </c>
      <c r="CA226">
        <v>0.17666999999999999</v>
      </c>
      <c r="CB226">
        <v>0.1444</v>
      </c>
      <c r="CC226">
        <v>5.5070000000000001E-2</v>
      </c>
      <c r="CD226">
        <v>1.3637300000000001</v>
      </c>
      <c r="CE226">
        <v>0.12773000000000001</v>
      </c>
      <c r="CF226">
        <v>0.2072</v>
      </c>
      <c r="CG226">
        <v>0.51439999999999997</v>
      </c>
      <c r="CH226">
        <v>8.7340000000000001E-2</v>
      </c>
      <c r="CI226">
        <v>0.17480000000000001</v>
      </c>
      <c r="CJ226">
        <v>0.17119999999999999</v>
      </c>
      <c r="CK226">
        <v>1.28067</v>
      </c>
      <c r="CL226">
        <v>4.9733400000000003</v>
      </c>
      <c r="CM226">
        <v>1.68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4.0000000000000001E-3</v>
      </c>
      <c r="CT226">
        <v>0</v>
      </c>
      <c r="CU226">
        <v>0.32773000000000002</v>
      </c>
      <c r="CV226">
        <v>0</v>
      </c>
      <c r="CW226">
        <v>0.11147</v>
      </c>
      <c r="CX226">
        <v>7.4700000000000001E-3</v>
      </c>
      <c r="CY226">
        <v>0</v>
      </c>
      <c r="CZ226">
        <v>0</v>
      </c>
      <c r="DA226">
        <v>0.45067000000000002</v>
      </c>
      <c r="DB226">
        <v>0</v>
      </c>
      <c r="DC226">
        <v>0</v>
      </c>
      <c r="DD226">
        <v>4.6129999999999997E-2</v>
      </c>
      <c r="DE226">
        <v>0</v>
      </c>
      <c r="DF226">
        <v>0.54586000000000001</v>
      </c>
      <c r="DG226">
        <v>0</v>
      </c>
      <c r="DH226">
        <v>0</v>
      </c>
      <c r="DI226">
        <v>0</v>
      </c>
      <c r="DJ226">
        <v>0.59065999999999996</v>
      </c>
      <c r="DK226">
        <v>0</v>
      </c>
      <c r="DL226">
        <v>0</v>
      </c>
      <c r="DM226">
        <v>0.19320000000000001</v>
      </c>
      <c r="DN226">
        <v>4.0529999999999997E-2</v>
      </c>
      <c r="DO226">
        <v>0</v>
      </c>
      <c r="DP226">
        <v>0</v>
      </c>
      <c r="DQ226">
        <v>0</v>
      </c>
      <c r="DR226">
        <v>0</v>
      </c>
      <c r="DS226">
        <v>1.333E-2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1.6E-2</v>
      </c>
      <c r="DZ226">
        <v>0.26307000000000003</v>
      </c>
      <c r="EA226">
        <v>0</v>
      </c>
      <c r="EB226">
        <v>0</v>
      </c>
      <c r="EC226">
        <v>1.3044</v>
      </c>
      <c r="ED226">
        <v>0.2828</v>
      </c>
      <c r="EE226">
        <v>54.933329999999998</v>
      </c>
      <c r="EF226">
        <v>0.49386000000000002</v>
      </c>
      <c r="EG226">
        <v>1.76346</v>
      </c>
      <c r="EH226">
        <v>0.33917000000000003</v>
      </c>
      <c r="EI226">
        <v>11.8</v>
      </c>
      <c r="EJ226">
        <v>0</v>
      </c>
      <c r="EK226">
        <v>0</v>
      </c>
      <c r="EL226">
        <v>0</v>
      </c>
      <c r="EM226" t="s">
        <v>241</v>
      </c>
      <c r="EN226" t="s">
        <v>242</v>
      </c>
      <c r="EO226" t="s">
        <v>241</v>
      </c>
      <c r="EP226" t="s">
        <v>242</v>
      </c>
      <c r="EQ226" t="s">
        <v>242</v>
      </c>
      <c r="ER226" t="s">
        <v>242</v>
      </c>
      <c r="ES226" t="s">
        <v>242</v>
      </c>
      <c r="ET226" t="s">
        <v>242</v>
      </c>
      <c r="EU226" t="s">
        <v>242</v>
      </c>
      <c r="EV226" t="s">
        <v>242</v>
      </c>
      <c r="EW226" t="s">
        <v>242</v>
      </c>
      <c r="EX226" t="s">
        <v>242</v>
      </c>
      <c r="EY226" t="s">
        <v>242</v>
      </c>
      <c r="EZ226" t="s">
        <v>242</v>
      </c>
      <c r="FA226" t="s">
        <v>242</v>
      </c>
      <c r="FB226" t="s">
        <v>242</v>
      </c>
      <c r="FC226" t="s">
        <v>242</v>
      </c>
      <c r="FD226" t="s">
        <v>242</v>
      </c>
      <c r="FE226" t="s">
        <v>242</v>
      </c>
      <c r="FF226" t="s">
        <v>242</v>
      </c>
      <c r="FG226" t="s">
        <v>241</v>
      </c>
      <c r="FH226" t="s">
        <v>241</v>
      </c>
      <c r="FI226" t="s">
        <v>242</v>
      </c>
      <c r="FJ226" t="s">
        <v>242</v>
      </c>
      <c r="FK226" t="s">
        <v>242</v>
      </c>
      <c r="FL226" t="s">
        <v>242</v>
      </c>
      <c r="FM226" t="s">
        <v>241</v>
      </c>
      <c r="FN226" t="s">
        <v>242</v>
      </c>
      <c r="FO226" t="s">
        <v>242</v>
      </c>
      <c r="FP226" t="s">
        <v>242</v>
      </c>
      <c r="FQ226" t="s">
        <v>242</v>
      </c>
      <c r="FR226" t="s">
        <v>242</v>
      </c>
      <c r="FS226" t="s">
        <v>242</v>
      </c>
      <c r="FT226" t="s">
        <v>242</v>
      </c>
      <c r="FU226" t="s">
        <v>242</v>
      </c>
      <c r="FV226" t="s">
        <v>242</v>
      </c>
      <c r="FW226" t="s">
        <v>242</v>
      </c>
      <c r="FX226" t="s">
        <v>242</v>
      </c>
      <c r="FY226" t="s">
        <v>242</v>
      </c>
      <c r="FZ226" t="s">
        <v>242</v>
      </c>
      <c r="GA226" t="s">
        <v>242</v>
      </c>
      <c r="GB226" t="s">
        <v>242</v>
      </c>
      <c r="GC226" t="s">
        <v>242</v>
      </c>
      <c r="GD226" t="s">
        <v>242</v>
      </c>
      <c r="GE226" t="s">
        <v>242</v>
      </c>
      <c r="GF226" t="s">
        <v>242</v>
      </c>
      <c r="GG226" t="s">
        <v>246</v>
      </c>
      <c r="GH226" t="s">
        <v>469</v>
      </c>
      <c r="GI226" t="s">
        <v>242</v>
      </c>
      <c r="GJ226" t="s">
        <v>242</v>
      </c>
      <c r="GK226" t="s">
        <v>242</v>
      </c>
      <c r="GL226">
        <v>0</v>
      </c>
      <c r="GM226">
        <v>0</v>
      </c>
      <c r="GN226">
        <v>0</v>
      </c>
      <c r="GR226" t="s">
        <v>242</v>
      </c>
      <c r="GS226" t="s">
        <v>242</v>
      </c>
      <c r="GT226" t="s">
        <v>242</v>
      </c>
      <c r="GU226" t="s">
        <v>242</v>
      </c>
      <c r="GV226" t="s">
        <v>242</v>
      </c>
      <c r="GW226" t="s">
        <v>242</v>
      </c>
      <c r="GX226" t="s">
        <v>242</v>
      </c>
      <c r="GY226" t="s">
        <v>242</v>
      </c>
      <c r="GZ226" t="s">
        <v>242</v>
      </c>
      <c r="HA226" t="s">
        <v>242</v>
      </c>
      <c r="HB226" t="s">
        <v>242</v>
      </c>
      <c r="HC226" t="s">
        <v>242</v>
      </c>
      <c r="HD226" t="s">
        <v>242</v>
      </c>
      <c r="HE226" t="s">
        <v>242</v>
      </c>
      <c r="HF226" t="s">
        <v>242</v>
      </c>
    </row>
    <row r="227" spans="1:214">
      <c r="A227">
        <v>2</v>
      </c>
      <c r="B227" t="s">
        <v>236</v>
      </c>
    </row>
    <row r="228" spans="1:214">
      <c r="A228">
        <v>3</v>
      </c>
      <c r="B228" t="s">
        <v>263</v>
      </c>
      <c r="F228">
        <v>145.47</v>
      </c>
      <c r="G228">
        <v>608.64648</v>
      </c>
      <c r="H228">
        <v>34.2121</v>
      </c>
      <c r="I228">
        <v>5.0814000000000004</v>
      </c>
      <c r="J228">
        <v>8.3027999999999995</v>
      </c>
      <c r="K228">
        <v>11.9626</v>
      </c>
      <c r="L228">
        <v>0.55359999999999998</v>
      </c>
      <c r="M228">
        <v>0.48039999999999999</v>
      </c>
      <c r="N228">
        <v>6.59E-2</v>
      </c>
      <c r="O228">
        <v>0</v>
      </c>
      <c r="P228">
        <v>68.31</v>
      </c>
      <c r="Q228">
        <v>56.12</v>
      </c>
      <c r="R228">
        <v>9.3899999999999997E-2</v>
      </c>
      <c r="S228">
        <v>0.251</v>
      </c>
      <c r="T228">
        <v>1.3362000000000001</v>
      </c>
      <c r="U228">
        <v>9.1600000000000001E-2</v>
      </c>
      <c r="V228">
        <v>14.15</v>
      </c>
      <c r="W228">
        <v>4.5600000000000002E-2</v>
      </c>
      <c r="X228">
        <v>6.4299999999999996E-2</v>
      </c>
      <c r="Y228">
        <v>0.1623</v>
      </c>
      <c r="Z228">
        <v>0.76119999999999999</v>
      </c>
      <c r="AA228">
        <v>0.18140000000000001</v>
      </c>
      <c r="AB228">
        <v>4.9200000000000001E-2</v>
      </c>
      <c r="AC228">
        <v>1.3859999999999999</v>
      </c>
      <c r="AD228">
        <v>5.32</v>
      </c>
      <c r="AE228">
        <v>0.12</v>
      </c>
      <c r="AF228">
        <v>1.5204</v>
      </c>
      <c r="AG228">
        <v>25.27</v>
      </c>
      <c r="AH228">
        <v>109.95</v>
      </c>
      <c r="AI228">
        <v>59.35</v>
      </c>
      <c r="AJ228">
        <v>11.44</v>
      </c>
      <c r="AK228">
        <v>102.27</v>
      </c>
      <c r="AL228">
        <v>17.03</v>
      </c>
      <c r="AM228">
        <v>51.61</v>
      </c>
      <c r="AN228">
        <v>1.8904000000000001</v>
      </c>
      <c r="AO228">
        <v>0.31990000000000002</v>
      </c>
      <c r="AP228">
        <v>3.7600000000000001E-2</v>
      </c>
      <c r="AQ228">
        <v>0.16600000000000001</v>
      </c>
      <c r="AR228">
        <v>12.51</v>
      </c>
      <c r="AS228">
        <v>2.597</v>
      </c>
      <c r="AT228">
        <v>0</v>
      </c>
      <c r="AU228">
        <v>0</v>
      </c>
      <c r="AV228">
        <v>0</v>
      </c>
      <c r="AW228">
        <v>0</v>
      </c>
      <c r="AX228">
        <v>9.0999999999999998E-2</v>
      </c>
      <c r="AY228">
        <v>8.7400000000000005E-2</v>
      </c>
      <c r="AZ228">
        <v>0</v>
      </c>
      <c r="BA228">
        <v>0.1772</v>
      </c>
      <c r="BB228">
        <v>6.3700000000000007E-2</v>
      </c>
      <c r="BC228">
        <v>0</v>
      </c>
      <c r="BD228">
        <v>1.4279999999999999</v>
      </c>
      <c r="BE228">
        <v>1.4917</v>
      </c>
      <c r="BF228">
        <v>4.8000000000000001E-2</v>
      </c>
      <c r="BG228">
        <v>5.16E-2</v>
      </c>
      <c r="BH228">
        <v>0</v>
      </c>
      <c r="BI228">
        <v>9.1561000000000003</v>
      </c>
      <c r="BJ228">
        <v>9.1561000000000003</v>
      </c>
      <c r="BK228">
        <v>0.1981</v>
      </c>
      <c r="BL228">
        <v>0.26840000000000003</v>
      </c>
      <c r="BM228">
        <v>4.5999999999999999E-2</v>
      </c>
      <c r="BN228">
        <v>9.9099999999999994E-2</v>
      </c>
      <c r="BO228">
        <v>1.5100000000000001E-2</v>
      </c>
      <c r="BP228">
        <v>0.19839999999999999</v>
      </c>
      <c r="BQ228">
        <v>0.42699999999999999</v>
      </c>
      <c r="BR228">
        <v>0.16500000000000001</v>
      </c>
      <c r="BS228">
        <v>0.2873</v>
      </c>
      <c r="BT228">
        <v>0.20660000000000001</v>
      </c>
      <c r="BU228">
        <v>7.0800000000000002E-2</v>
      </c>
      <c r="BV228">
        <v>4.8099999999999997E-2</v>
      </c>
      <c r="BW228">
        <v>0.17449999999999999</v>
      </c>
      <c r="BX228">
        <v>0.1159</v>
      </c>
      <c r="BY228">
        <v>0.153</v>
      </c>
      <c r="BZ228">
        <v>3.49E-2</v>
      </c>
      <c r="CA228">
        <v>0.20569999999999999</v>
      </c>
      <c r="CB228">
        <v>0.1993</v>
      </c>
      <c r="CC228">
        <v>9.7100000000000006E-2</v>
      </c>
      <c r="CD228">
        <v>1.7526999999999999</v>
      </c>
      <c r="CE228">
        <v>0.2334</v>
      </c>
      <c r="CF228">
        <v>0.27529999999999999</v>
      </c>
      <c r="CG228">
        <v>0.9093</v>
      </c>
      <c r="CH228">
        <v>0.2969</v>
      </c>
      <c r="CI228">
        <v>0.4284</v>
      </c>
      <c r="CJ228">
        <v>0.2001</v>
      </c>
      <c r="CK228">
        <v>2.3433999999999999</v>
      </c>
      <c r="CL228">
        <v>17.16</v>
      </c>
      <c r="CM228">
        <v>5.69</v>
      </c>
      <c r="CN228">
        <v>3.5999999999999997E-2</v>
      </c>
      <c r="CO228">
        <v>2.4E-2</v>
      </c>
      <c r="CP228">
        <v>0.12239999999999999</v>
      </c>
      <c r="CQ228">
        <v>0.1206</v>
      </c>
      <c r="CR228">
        <v>0.3402</v>
      </c>
      <c r="CS228">
        <v>0.4506</v>
      </c>
      <c r="CT228">
        <v>1.52E-2</v>
      </c>
      <c r="CU228">
        <v>1.4699</v>
      </c>
      <c r="CV228">
        <v>1.46E-2</v>
      </c>
      <c r="CW228">
        <v>0.70909999999999995</v>
      </c>
      <c r="CX228">
        <v>9.9199999999999997E-2</v>
      </c>
      <c r="CY228">
        <v>0</v>
      </c>
      <c r="CZ228">
        <v>0</v>
      </c>
      <c r="DA228">
        <v>3.4009999999999998</v>
      </c>
      <c r="DB228">
        <v>2.5399999999999999E-2</v>
      </c>
      <c r="DC228">
        <v>6.0000000000000001E-3</v>
      </c>
      <c r="DD228">
        <v>0.36990000000000001</v>
      </c>
      <c r="DE228">
        <v>8.9999999999999993E-3</v>
      </c>
      <c r="DF228">
        <v>1.823</v>
      </c>
      <c r="DG228">
        <v>0.371</v>
      </c>
      <c r="DH228">
        <v>0.3664</v>
      </c>
      <c r="DI228">
        <v>0</v>
      </c>
      <c r="DJ228">
        <v>2.9706999999999999</v>
      </c>
      <c r="DK228">
        <v>0</v>
      </c>
      <c r="DL228">
        <v>0</v>
      </c>
      <c r="DM228">
        <v>0.34920000000000001</v>
      </c>
      <c r="DN228">
        <v>0.1658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8.0000000000000004E-4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0.51580000000000004</v>
      </c>
      <c r="EA228">
        <v>0.06</v>
      </c>
      <c r="EB228">
        <v>0.24299999999999999</v>
      </c>
      <c r="EC228">
        <v>6.5837000000000003</v>
      </c>
      <c r="ED228">
        <v>0.40939999999999999</v>
      </c>
      <c r="EE228">
        <v>4.46</v>
      </c>
      <c r="EF228">
        <v>0.44850000000000001</v>
      </c>
      <c r="EG228">
        <v>0.99687999999999999</v>
      </c>
      <c r="EH228">
        <v>6.4699999999999994E-2</v>
      </c>
      <c r="EI228">
        <v>49.13</v>
      </c>
      <c r="EJ228">
        <v>0</v>
      </c>
      <c r="EK228">
        <v>0</v>
      </c>
      <c r="EL228">
        <v>0</v>
      </c>
      <c r="EM228" t="s">
        <v>241</v>
      </c>
      <c r="ES228" t="s">
        <v>241</v>
      </c>
      <c r="EU228" t="s">
        <v>241</v>
      </c>
      <c r="FA228" t="s">
        <v>242</v>
      </c>
      <c r="FF228" t="s">
        <v>241</v>
      </c>
      <c r="FG228" t="s">
        <v>241</v>
      </c>
      <c r="FH228" t="s">
        <v>241</v>
      </c>
      <c r="FI228" t="s">
        <v>241</v>
      </c>
      <c r="GA228" t="s">
        <v>242</v>
      </c>
      <c r="GE228" t="s">
        <v>242</v>
      </c>
      <c r="GF228" t="s">
        <v>242</v>
      </c>
      <c r="GG228" t="s">
        <v>237</v>
      </c>
      <c r="GH228" t="s">
        <v>232</v>
      </c>
      <c r="GI228" t="s">
        <v>242</v>
      </c>
      <c r="GJ228" t="s">
        <v>242</v>
      </c>
      <c r="GK228" t="s">
        <v>242</v>
      </c>
      <c r="GL228">
        <v>0</v>
      </c>
      <c r="GM228">
        <v>0</v>
      </c>
      <c r="GN228">
        <v>0</v>
      </c>
    </row>
    <row r="229" spans="1:214">
      <c r="A229">
        <v>4</v>
      </c>
      <c r="B229" t="s">
        <v>457</v>
      </c>
      <c r="D229" t="s">
        <v>241</v>
      </c>
      <c r="E229" t="s">
        <v>231</v>
      </c>
      <c r="F229">
        <v>145.47</v>
      </c>
      <c r="G229">
        <v>608.64648</v>
      </c>
      <c r="H229">
        <v>34.2121</v>
      </c>
      <c r="I229">
        <v>5.0814000000000004</v>
      </c>
      <c r="J229">
        <v>8.3027999999999995</v>
      </c>
      <c r="K229">
        <v>11.9626</v>
      </c>
      <c r="L229">
        <v>0.55359999999999998</v>
      </c>
      <c r="M229">
        <v>0.48039999999999999</v>
      </c>
      <c r="N229">
        <v>6.59E-2</v>
      </c>
      <c r="O229">
        <v>0</v>
      </c>
      <c r="P229">
        <v>68.31</v>
      </c>
      <c r="Q229">
        <v>56.12</v>
      </c>
      <c r="R229">
        <v>9.3899999999999997E-2</v>
      </c>
      <c r="S229">
        <v>0.251</v>
      </c>
      <c r="T229">
        <v>1.3362000000000001</v>
      </c>
      <c r="U229">
        <v>9.1600000000000001E-2</v>
      </c>
      <c r="V229">
        <v>14.15</v>
      </c>
      <c r="W229">
        <v>4.5600000000000002E-2</v>
      </c>
      <c r="X229">
        <v>6.4299999999999996E-2</v>
      </c>
      <c r="Y229">
        <v>0.1623</v>
      </c>
      <c r="Z229">
        <v>0.76119999999999999</v>
      </c>
      <c r="AA229">
        <v>0.18140000000000001</v>
      </c>
      <c r="AB229">
        <v>4.9200000000000001E-2</v>
      </c>
      <c r="AC229">
        <v>1.3859999999999999</v>
      </c>
      <c r="AD229">
        <v>5.32</v>
      </c>
      <c r="AE229">
        <v>0.12</v>
      </c>
      <c r="AF229">
        <v>1.5204</v>
      </c>
      <c r="AG229">
        <v>25.27</v>
      </c>
      <c r="AH229">
        <v>109.95</v>
      </c>
      <c r="AI229">
        <v>59.35</v>
      </c>
      <c r="AJ229">
        <v>11.44</v>
      </c>
      <c r="AK229">
        <v>102.27</v>
      </c>
      <c r="AL229">
        <v>17.03</v>
      </c>
      <c r="AM229">
        <v>51.61</v>
      </c>
      <c r="AN229">
        <v>1.8904000000000001</v>
      </c>
      <c r="AO229">
        <v>0.31990000000000002</v>
      </c>
      <c r="AP229">
        <v>3.7600000000000001E-2</v>
      </c>
      <c r="AQ229">
        <v>0.16600000000000001</v>
      </c>
      <c r="AR229">
        <v>12.51</v>
      </c>
      <c r="AS229">
        <v>2.597</v>
      </c>
      <c r="AT229">
        <v>0</v>
      </c>
      <c r="AU229">
        <v>0</v>
      </c>
      <c r="AV229">
        <v>0</v>
      </c>
      <c r="AW229">
        <v>0</v>
      </c>
      <c r="AX229">
        <v>9.0999999999999998E-2</v>
      </c>
      <c r="AY229">
        <v>8.7400000000000005E-2</v>
      </c>
      <c r="AZ229">
        <v>0</v>
      </c>
      <c r="BA229">
        <v>0.1772</v>
      </c>
      <c r="BB229">
        <v>6.3700000000000007E-2</v>
      </c>
      <c r="BC229">
        <v>0</v>
      </c>
      <c r="BD229">
        <v>1.4279999999999999</v>
      </c>
      <c r="BE229">
        <v>1.4917</v>
      </c>
      <c r="BF229">
        <v>4.8000000000000001E-2</v>
      </c>
      <c r="BG229">
        <v>5.16E-2</v>
      </c>
      <c r="BH229">
        <v>0</v>
      </c>
      <c r="BI229">
        <v>9.1561000000000003</v>
      </c>
      <c r="BJ229">
        <v>9.1561000000000003</v>
      </c>
      <c r="BK229">
        <v>0.1981</v>
      </c>
      <c r="BL229">
        <v>0.26840000000000003</v>
      </c>
      <c r="BM229">
        <v>4.5999999999999999E-2</v>
      </c>
      <c r="BN229">
        <v>9.9099999999999994E-2</v>
      </c>
      <c r="BO229">
        <v>1.5100000000000001E-2</v>
      </c>
      <c r="BP229">
        <v>0.19839999999999999</v>
      </c>
      <c r="BQ229">
        <v>0.42699999999999999</v>
      </c>
      <c r="BR229">
        <v>0.16500000000000001</v>
      </c>
      <c r="BS229">
        <v>0.2873</v>
      </c>
      <c r="BT229">
        <v>0.20660000000000001</v>
      </c>
      <c r="BU229">
        <v>7.0800000000000002E-2</v>
      </c>
      <c r="BV229">
        <v>4.8099999999999997E-2</v>
      </c>
      <c r="BW229">
        <v>0.17449999999999999</v>
      </c>
      <c r="BX229">
        <v>0.1159</v>
      </c>
      <c r="BY229">
        <v>0.153</v>
      </c>
      <c r="BZ229">
        <v>3.49E-2</v>
      </c>
      <c r="CA229">
        <v>0.20569999999999999</v>
      </c>
      <c r="CB229">
        <v>0.1993</v>
      </c>
      <c r="CC229">
        <v>9.7100000000000006E-2</v>
      </c>
      <c r="CD229">
        <v>1.7526999999999999</v>
      </c>
      <c r="CE229">
        <v>0.2334</v>
      </c>
      <c r="CF229">
        <v>0.27529999999999999</v>
      </c>
      <c r="CG229">
        <v>0.9093</v>
      </c>
      <c r="CH229">
        <v>0.2969</v>
      </c>
      <c r="CI229">
        <v>0.4284</v>
      </c>
      <c r="CJ229">
        <v>0.2001</v>
      </c>
      <c r="CK229">
        <v>2.3433999999999999</v>
      </c>
      <c r="CL229">
        <v>17.16</v>
      </c>
      <c r="CM229">
        <v>5.69</v>
      </c>
      <c r="CN229">
        <v>3.5999999999999997E-2</v>
      </c>
      <c r="CO229">
        <v>2.4E-2</v>
      </c>
      <c r="CP229">
        <v>0.12239999999999999</v>
      </c>
      <c r="CQ229">
        <v>0.1206</v>
      </c>
      <c r="CR229">
        <v>0.3402</v>
      </c>
      <c r="CS229">
        <v>0.4506</v>
      </c>
      <c r="CT229">
        <v>1.52E-2</v>
      </c>
      <c r="CU229">
        <v>1.4699</v>
      </c>
      <c r="CV229">
        <v>1.46E-2</v>
      </c>
      <c r="CW229">
        <v>0.70909999999999995</v>
      </c>
      <c r="CX229">
        <v>9.9199999999999997E-2</v>
      </c>
      <c r="CY229">
        <v>0</v>
      </c>
      <c r="CZ229">
        <v>0</v>
      </c>
      <c r="DA229">
        <v>3.4009999999999998</v>
      </c>
      <c r="DB229">
        <v>2.5399999999999999E-2</v>
      </c>
      <c r="DC229">
        <v>6.0000000000000001E-3</v>
      </c>
      <c r="DD229">
        <v>0.36990000000000001</v>
      </c>
      <c r="DE229">
        <v>8.9999999999999993E-3</v>
      </c>
      <c r="DF229">
        <v>1.823</v>
      </c>
      <c r="DG229">
        <v>0.371</v>
      </c>
      <c r="DH229">
        <v>0.3664</v>
      </c>
      <c r="DI229">
        <v>0</v>
      </c>
      <c r="DJ229">
        <v>2.9706999999999999</v>
      </c>
      <c r="DK229">
        <v>0</v>
      </c>
      <c r="DL229">
        <v>0</v>
      </c>
      <c r="DM229">
        <v>0.34920000000000001</v>
      </c>
      <c r="DN229">
        <v>0.1658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8.0000000000000004E-4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0.51580000000000004</v>
      </c>
      <c r="EA229">
        <v>0.06</v>
      </c>
      <c r="EB229">
        <v>0.24299999999999999</v>
      </c>
      <c r="EC229">
        <v>6.5837000000000003</v>
      </c>
      <c r="ED229">
        <v>0.40939999999999999</v>
      </c>
      <c r="EE229">
        <v>4.46</v>
      </c>
      <c r="EF229">
        <v>0.44850000000000001</v>
      </c>
      <c r="EG229">
        <v>0.99687999999999999</v>
      </c>
      <c r="EH229">
        <v>6.4699999999999994E-2</v>
      </c>
      <c r="EI229">
        <v>49.13</v>
      </c>
      <c r="EJ229">
        <v>0</v>
      </c>
      <c r="EK229">
        <v>0</v>
      </c>
      <c r="EL229">
        <v>0</v>
      </c>
      <c r="EM229" t="s">
        <v>241</v>
      </c>
      <c r="EN229" t="s">
        <v>242</v>
      </c>
      <c r="EO229" t="s">
        <v>242</v>
      </c>
      <c r="EP229" t="s">
        <v>242</v>
      </c>
      <c r="EQ229" t="s">
        <v>242</v>
      </c>
      <c r="ER229" t="s">
        <v>242</v>
      </c>
      <c r="ES229" t="s">
        <v>241</v>
      </c>
      <c r="ET229" t="s">
        <v>242</v>
      </c>
      <c r="EU229" t="s">
        <v>241</v>
      </c>
      <c r="EV229" t="s">
        <v>242</v>
      </c>
      <c r="EW229" t="s">
        <v>242</v>
      </c>
      <c r="EX229" t="s">
        <v>242</v>
      </c>
      <c r="EY229" t="s">
        <v>242</v>
      </c>
      <c r="EZ229" t="s">
        <v>242</v>
      </c>
      <c r="FA229" t="s">
        <v>242</v>
      </c>
      <c r="FB229" t="s">
        <v>242</v>
      </c>
      <c r="FC229" t="s">
        <v>242</v>
      </c>
      <c r="FD229" t="s">
        <v>242</v>
      </c>
      <c r="FE229" t="s">
        <v>242</v>
      </c>
      <c r="FF229" t="s">
        <v>241</v>
      </c>
      <c r="FG229" t="s">
        <v>241</v>
      </c>
      <c r="FH229" t="s">
        <v>241</v>
      </c>
      <c r="FI229" t="s">
        <v>241</v>
      </c>
      <c r="FJ229" t="s">
        <v>242</v>
      </c>
      <c r="FK229" t="s">
        <v>242</v>
      </c>
      <c r="FL229" t="s">
        <v>242</v>
      </c>
      <c r="FM229" t="s">
        <v>242</v>
      </c>
      <c r="FN229" t="s">
        <v>242</v>
      </c>
      <c r="FO229" t="s">
        <v>242</v>
      </c>
      <c r="FP229" t="s">
        <v>242</v>
      </c>
      <c r="FQ229" t="s">
        <v>242</v>
      </c>
      <c r="FR229" t="s">
        <v>242</v>
      </c>
      <c r="FS229" t="s">
        <v>242</v>
      </c>
      <c r="FT229" t="s">
        <v>242</v>
      </c>
      <c r="FU229" t="s">
        <v>242</v>
      </c>
      <c r="FV229" t="s">
        <v>242</v>
      </c>
      <c r="FW229" t="s">
        <v>242</v>
      </c>
      <c r="FX229" t="s">
        <v>242</v>
      </c>
      <c r="FY229" t="s">
        <v>242</v>
      </c>
      <c r="FZ229" t="s">
        <v>242</v>
      </c>
      <c r="GA229" t="s">
        <v>242</v>
      </c>
      <c r="GB229" t="s">
        <v>242</v>
      </c>
      <c r="GC229" t="s">
        <v>242</v>
      </c>
      <c r="GD229" t="s">
        <v>242</v>
      </c>
      <c r="GE229" t="s">
        <v>242</v>
      </c>
      <c r="GF229" t="s">
        <v>242</v>
      </c>
      <c r="GG229" t="s">
        <v>237</v>
      </c>
      <c r="GH229" t="s">
        <v>232</v>
      </c>
      <c r="GI229" t="s">
        <v>242</v>
      </c>
      <c r="GJ229" t="s">
        <v>242</v>
      </c>
      <c r="GK229" t="s">
        <v>242</v>
      </c>
      <c r="GL229">
        <v>0</v>
      </c>
      <c r="GM229">
        <v>0</v>
      </c>
      <c r="GN229">
        <v>0</v>
      </c>
      <c r="GR229" t="s">
        <v>242</v>
      </c>
      <c r="GS229" t="s">
        <v>242</v>
      </c>
      <c r="GT229" t="s">
        <v>242</v>
      </c>
      <c r="GU229" t="s">
        <v>242</v>
      </c>
      <c r="GV229" t="s">
        <v>242</v>
      </c>
      <c r="GW229" t="s">
        <v>242</v>
      </c>
      <c r="GX229" t="s">
        <v>242</v>
      </c>
      <c r="GY229" t="s">
        <v>242</v>
      </c>
      <c r="GZ229" t="s">
        <v>242</v>
      </c>
      <c r="HA229" t="s">
        <v>242</v>
      </c>
      <c r="HB229" t="s">
        <v>242</v>
      </c>
      <c r="HC229" t="s">
        <v>242</v>
      </c>
      <c r="HD229" t="s">
        <v>242</v>
      </c>
      <c r="HE229" t="s">
        <v>242</v>
      </c>
      <c r="HF229" t="s">
        <v>242</v>
      </c>
    </row>
    <row r="230" spans="1:214">
      <c r="A230">
        <v>3</v>
      </c>
      <c r="B230" t="s">
        <v>236</v>
      </c>
      <c r="F230">
        <v>672.15</v>
      </c>
      <c r="G230">
        <v>2812.2755999999999</v>
      </c>
      <c r="H230">
        <v>34.466500000000003</v>
      </c>
      <c r="I230">
        <v>25.48</v>
      </c>
      <c r="J230">
        <v>49.289499999999997</v>
      </c>
      <c r="K230">
        <v>29.0425</v>
      </c>
      <c r="L230">
        <v>1.94</v>
      </c>
      <c r="M230">
        <v>1.5925</v>
      </c>
      <c r="N230">
        <v>0.17399999999999999</v>
      </c>
      <c r="O230">
        <v>0</v>
      </c>
      <c r="P230">
        <v>2.9</v>
      </c>
      <c r="Q230">
        <v>2</v>
      </c>
      <c r="R230">
        <v>5.4999999999999997E-3</v>
      </c>
      <c r="S230">
        <v>0</v>
      </c>
      <c r="T230">
        <v>0.18</v>
      </c>
      <c r="U230">
        <v>8.5000000000000006E-2</v>
      </c>
      <c r="V230">
        <v>7</v>
      </c>
      <c r="W230">
        <v>4.7E-2</v>
      </c>
      <c r="X230">
        <v>6.5500000000000003E-2</v>
      </c>
      <c r="Y230">
        <v>1.19</v>
      </c>
      <c r="Z230">
        <v>2.1395</v>
      </c>
      <c r="AA230">
        <v>0.185</v>
      </c>
      <c r="AB230">
        <v>7.4499999999999997E-2</v>
      </c>
      <c r="AC230">
        <v>1.825</v>
      </c>
      <c r="AD230">
        <v>9.9499999999999993</v>
      </c>
      <c r="AE230">
        <v>0</v>
      </c>
      <c r="AF230">
        <v>6.5564999999999998</v>
      </c>
      <c r="AG230">
        <v>394.95</v>
      </c>
      <c r="AH230">
        <v>96.3</v>
      </c>
      <c r="AI230">
        <v>32.15</v>
      </c>
      <c r="AJ230">
        <v>28.7</v>
      </c>
      <c r="AK230">
        <v>71.45</v>
      </c>
      <c r="AL230">
        <v>74</v>
      </c>
      <c r="AM230">
        <v>723.9</v>
      </c>
      <c r="AN230">
        <v>0.99450000000000005</v>
      </c>
      <c r="AO230">
        <v>0.55000000000000004</v>
      </c>
      <c r="AP230">
        <v>0.158</v>
      </c>
      <c r="AQ230">
        <v>0.3145</v>
      </c>
      <c r="AR230">
        <v>26.45</v>
      </c>
      <c r="AS230">
        <v>1.45</v>
      </c>
      <c r="AT230">
        <v>0</v>
      </c>
      <c r="AU230">
        <v>0</v>
      </c>
      <c r="AV230">
        <v>0</v>
      </c>
      <c r="AW230">
        <v>0</v>
      </c>
      <c r="AX230">
        <v>0.24049999999999999</v>
      </c>
      <c r="AY230">
        <v>0.14649999999999999</v>
      </c>
      <c r="AZ230">
        <v>0</v>
      </c>
      <c r="BA230">
        <v>0.38700000000000001</v>
      </c>
      <c r="BB230">
        <v>1.091</v>
      </c>
      <c r="BC230">
        <v>5.0000000000000001E-3</v>
      </c>
      <c r="BD230">
        <v>0</v>
      </c>
      <c r="BE230">
        <v>1.0960000000000001</v>
      </c>
      <c r="BF230">
        <v>0.1</v>
      </c>
      <c r="BG230">
        <v>1.4999999999999999E-2</v>
      </c>
      <c r="BH230">
        <v>0</v>
      </c>
      <c r="BI230">
        <v>23.876950000000001</v>
      </c>
      <c r="BJ230">
        <v>23.876950000000001</v>
      </c>
      <c r="BK230">
        <v>0.50900000000000001</v>
      </c>
      <c r="BL230">
        <v>0.95150000000000001</v>
      </c>
      <c r="BM230">
        <v>0.18895000000000001</v>
      </c>
      <c r="BN230">
        <v>0.33700000000000002</v>
      </c>
      <c r="BO230">
        <v>3.95E-2</v>
      </c>
      <c r="BP230">
        <v>0.70150000000000001</v>
      </c>
      <c r="BQ230">
        <v>1.3240000000000001</v>
      </c>
      <c r="BR230">
        <v>0.186</v>
      </c>
      <c r="BS230">
        <v>0.32950000000000002</v>
      </c>
      <c r="BT230">
        <v>0.14749999999999999</v>
      </c>
      <c r="BU230">
        <v>7.3499999999999996E-2</v>
      </c>
      <c r="BV230">
        <v>9.8000000000000004E-2</v>
      </c>
      <c r="BW230">
        <v>0.2195</v>
      </c>
      <c r="BX230">
        <v>0.1255</v>
      </c>
      <c r="BY230">
        <v>0.14549999999999999</v>
      </c>
      <c r="BZ230">
        <v>5.5E-2</v>
      </c>
      <c r="CA230">
        <v>0.21099999999999999</v>
      </c>
      <c r="CB230">
        <v>0.19950000000000001</v>
      </c>
      <c r="CC230">
        <v>0.1</v>
      </c>
      <c r="CD230">
        <v>1.879</v>
      </c>
      <c r="CE230">
        <v>0.17150000000000001</v>
      </c>
      <c r="CF230">
        <v>0.245</v>
      </c>
      <c r="CG230">
        <v>1.349</v>
      </c>
      <c r="CH230">
        <v>0.184</v>
      </c>
      <c r="CI230">
        <v>0.48549999999999999</v>
      </c>
      <c r="CJ230">
        <v>0.23050000000000001</v>
      </c>
      <c r="CK230">
        <v>2.6669999999999998</v>
      </c>
      <c r="CL230">
        <v>26.85</v>
      </c>
      <c r="CM230">
        <v>9</v>
      </c>
      <c r="CN230">
        <v>0</v>
      </c>
      <c r="CO230">
        <v>0</v>
      </c>
      <c r="CP230">
        <v>5.0000000000000001E-3</v>
      </c>
      <c r="CQ230">
        <v>5.0000000000000001E-3</v>
      </c>
      <c r="CR230">
        <v>1.4999999999999999E-2</v>
      </c>
      <c r="CS230">
        <v>1.4999999999999999E-2</v>
      </c>
      <c r="CT230">
        <v>0</v>
      </c>
      <c r="CU230">
        <v>0.1135</v>
      </c>
      <c r="CV230">
        <v>0</v>
      </c>
      <c r="CW230">
        <v>3.1E-2</v>
      </c>
      <c r="CX230">
        <v>9.4999999999999998E-3</v>
      </c>
      <c r="CY230">
        <v>8.0000000000000002E-3</v>
      </c>
      <c r="CZ230">
        <v>1.5E-3</v>
      </c>
      <c r="DA230">
        <v>0.19900000000000001</v>
      </c>
      <c r="DB230">
        <v>0</v>
      </c>
      <c r="DC230">
        <v>0</v>
      </c>
      <c r="DD230">
        <v>1.6500000000000001E-2</v>
      </c>
      <c r="DE230">
        <v>0</v>
      </c>
      <c r="DF230">
        <v>0.21249999999999999</v>
      </c>
      <c r="DG230">
        <v>5.5500000000000001E-2</v>
      </c>
      <c r="DH230">
        <v>0.25650000000000001</v>
      </c>
      <c r="DI230">
        <v>1.2E-2</v>
      </c>
      <c r="DJ230">
        <v>0.55649999999999999</v>
      </c>
      <c r="DK230">
        <v>0</v>
      </c>
      <c r="DL230">
        <v>0</v>
      </c>
      <c r="DM230">
        <v>0.23300000000000001</v>
      </c>
      <c r="DN230">
        <v>0.10199999999999999</v>
      </c>
      <c r="DO230">
        <v>0</v>
      </c>
      <c r="DP230">
        <v>0</v>
      </c>
      <c r="DQ230">
        <v>3.0000000000000001E-3</v>
      </c>
      <c r="DR230">
        <v>0</v>
      </c>
      <c r="DS230">
        <v>0.01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0.35149999999999998</v>
      </c>
      <c r="EA230">
        <v>0</v>
      </c>
      <c r="EB230">
        <v>0.01</v>
      </c>
      <c r="EC230">
        <v>1.095</v>
      </c>
      <c r="ED230">
        <v>0.14499999999999999</v>
      </c>
      <c r="EE230">
        <v>0</v>
      </c>
      <c r="EF230">
        <v>1.452</v>
      </c>
      <c r="EG230">
        <v>2.42021</v>
      </c>
      <c r="EH230">
        <v>5.0034999999999998</v>
      </c>
      <c r="EI230">
        <v>23.25</v>
      </c>
      <c r="EJ230">
        <v>0</v>
      </c>
      <c r="EK230">
        <v>0</v>
      </c>
      <c r="EL230">
        <v>0</v>
      </c>
      <c r="EM230" t="s">
        <v>241</v>
      </c>
      <c r="ES230" t="s">
        <v>241</v>
      </c>
      <c r="EV230" t="s">
        <v>241</v>
      </c>
      <c r="EX230" t="s">
        <v>241</v>
      </c>
      <c r="FA230" t="s">
        <v>242</v>
      </c>
      <c r="FG230" t="s">
        <v>241</v>
      </c>
      <c r="FH230" t="s">
        <v>241</v>
      </c>
      <c r="FJ230" t="s">
        <v>241</v>
      </c>
      <c r="GA230" t="s">
        <v>242</v>
      </c>
      <c r="GE230" t="s">
        <v>242</v>
      </c>
      <c r="GF230" t="s">
        <v>242</v>
      </c>
      <c r="GG230" t="s">
        <v>363</v>
      </c>
      <c r="GH230" t="s">
        <v>361</v>
      </c>
      <c r="GI230" t="s">
        <v>242</v>
      </c>
      <c r="GJ230" t="s">
        <v>242</v>
      </c>
      <c r="GK230" t="s">
        <v>242</v>
      </c>
      <c r="GL230">
        <v>0</v>
      </c>
      <c r="GM230">
        <v>0</v>
      </c>
      <c r="GN230">
        <v>0</v>
      </c>
    </row>
    <row r="231" spans="1:214">
      <c r="A231">
        <v>4</v>
      </c>
      <c r="B231" t="s">
        <v>471</v>
      </c>
      <c r="D231" t="s">
        <v>241</v>
      </c>
      <c r="E231" t="s">
        <v>231</v>
      </c>
      <c r="F231">
        <v>551.15</v>
      </c>
      <c r="G231">
        <v>2306.0115999999998</v>
      </c>
      <c r="H231">
        <v>15.3515</v>
      </c>
      <c r="I231">
        <v>21.835000000000001</v>
      </c>
      <c r="J231">
        <v>48.6145</v>
      </c>
      <c r="K231">
        <v>4.6725000000000003</v>
      </c>
      <c r="L231">
        <v>0.52500000000000002</v>
      </c>
      <c r="M231">
        <v>0.84750000000000003</v>
      </c>
      <c r="N231">
        <v>0.154</v>
      </c>
      <c r="O231">
        <v>0</v>
      </c>
      <c r="P231">
        <v>0.9</v>
      </c>
      <c r="Q231">
        <v>0</v>
      </c>
      <c r="R231">
        <v>5.4999999999999997E-3</v>
      </c>
      <c r="S231">
        <v>0</v>
      </c>
      <c r="T231">
        <v>5.0000000000000001E-3</v>
      </c>
      <c r="U231">
        <v>5.0000000000000001E-3</v>
      </c>
      <c r="V231">
        <v>2.5</v>
      </c>
      <c r="W231">
        <v>7.0000000000000001E-3</v>
      </c>
      <c r="X231">
        <v>3.5499999999999997E-2</v>
      </c>
      <c r="Y231">
        <v>0.76500000000000001</v>
      </c>
      <c r="Z231">
        <v>1.0994999999999999</v>
      </c>
      <c r="AA231">
        <v>8.5000000000000006E-2</v>
      </c>
      <c r="AB231">
        <v>1.95E-2</v>
      </c>
      <c r="AC231">
        <v>0.82499999999999996</v>
      </c>
      <c r="AD231">
        <v>1.45</v>
      </c>
      <c r="AE231">
        <v>0</v>
      </c>
      <c r="AF231">
        <v>6.5564999999999998</v>
      </c>
      <c r="AG231">
        <v>180.45</v>
      </c>
      <c r="AH231">
        <v>45.8</v>
      </c>
      <c r="AI231">
        <v>24.65</v>
      </c>
      <c r="AJ231">
        <v>18.2</v>
      </c>
      <c r="AK231">
        <v>30.45</v>
      </c>
      <c r="AL231">
        <v>40.5</v>
      </c>
      <c r="AM231">
        <v>375.9</v>
      </c>
      <c r="AN231">
        <v>0.3695</v>
      </c>
      <c r="AO231">
        <v>0.13</v>
      </c>
      <c r="AP231">
        <v>7.2999999999999995E-2</v>
      </c>
      <c r="AQ231">
        <v>5.45E-2</v>
      </c>
      <c r="AR231">
        <v>5.95</v>
      </c>
      <c r="AS231">
        <v>0.35</v>
      </c>
      <c r="AT231">
        <v>0</v>
      </c>
      <c r="AU231">
        <v>0</v>
      </c>
      <c r="AV231">
        <v>0</v>
      </c>
      <c r="AW231">
        <v>0</v>
      </c>
      <c r="AX231">
        <v>0.2155</v>
      </c>
      <c r="AY231">
        <v>0.1215</v>
      </c>
      <c r="AZ231">
        <v>0</v>
      </c>
      <c r="BA231">
        <v>0.33700000000000002</v>
      </c>
      <c r="BB231">
        <v>0.63600000000000001</v>
      </c>
      <c r="BC231">
        <v>0</v>
      </c>
      <c r="BD231">
        <v>0</v>
      </c>
      <c r="BE231">
        <v>0.63600000000000001</v>
      </c>
      <c r="BF231">
        <v>0</v>
      </c>
      <c r="BG231">
        <v>0</v>
      </c>
      <c r="BH231">
        <v>0</v>
      </c>
      <c r="BI231">
        <v>0.50695000000000001</v>
      </c>
      <c r="BJ231">
        <v>0.50695000000000001</v>
      </c>
      <c r="BK231">
        <v>0.109</v>
      </c>
      <c r="BL231">
        <v>0.10150000000000001</v>
      </c>
      <c r="BM231">
        <v>0.10895000000000001</v>
      </c>
      <c r="BN231">
        <v>0.17699999999999999</v>
      </c>
      <c r="BO231">
        <v>2.9499999999999998E-2</v>
      </c>
      <c r="BP231">
        <v>0.14649999999999999</v>
      </c>
      <c r="BQ231">
        <v>0.379</v>
      </c>
      <c r="BR231">
        <v>4.5999999999999999E-2</v>
      </c>
      <c r="BS231">
        <v>7.4499999999999997E-2</v>
      </c>
      <c r="BT231">
        <v>6.25E-2</v>
      </c>
      <c r="BU231">
        <v>1.8499999999999999E-2</v>
      </c>
      <c r="BV231">
        <v>2.3E-2</v>
      </c>
      <c r="BW231">
        <v>4.4499999999999998E-2</v>
      </c>
      <c r="BX231">
        <v>3.0499999999999999E-2</v>
      </c>
      <c r="BY231">
        <v>4.5499999999999999E-2</v>
      </c>
      <c r="BZ231">
        <v>0.02</v>
      </c>
      <c r="CA231">
        <v>5.6000000000000001E-2</v>
      </c>
      <c r="CB231">
        <v>6.9500000000000006E-2</v>
      </c>
      <c r="CC231">
        <v>0.03</v>
      </c>
      <c r="CD231">
        <v>0.51900000000000002</v>
      </c>
      <c r="CE231">
        <v>5.1499999999999997E-2</v>
      </c>
      <c r="CF231">
        <v>8.5000000000000006E-2</v>
      </c>
      <c r="CG231">
        <v>0.19400000000000001</v>
      </c>
      <c r="CH231">
        <v>5.3999999999999999E-2</v>
      </c>
      <c r="CI231">
        <v>7.5499999999999998E-2</v>
      </c>
      <c r="CJ231">
        <v>4.5499999999999999E-2</v>
      </c>
      <c r="CK231">
        <v>0.50700000000000001</v>
      </c>
      <c r="CL231">
        <v>5.85</v>
      </c>
      <c r="CM231">
        <v>2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1.8499999999999999E-2</v>
      </c>
      <c r="CV231">
        <v>0</v>
      </c>
      <c r="CW231">
        <v>6.0000000000000001E-3</v>
      </c>
      <c r="CX231">
        <v>4.4999999999999997E-3</v>
      </c>
      <c r="CY231">
        <v>3.0000000000000001E-3</v>
      </c>
      <c r="CZ231">
        <v>1.5E-3</v>
      </c>
      <c r="DA231">
        <v>3.4000000000000002E-2</v>
      </c>
      <c r="DB231">
        <v>0</v>
      </c>
      <c r="DC231">
        <v>0</v>
      </c>
      <c r="DD231">
        <v>1.5E-3</v>
      </c>
      <c r="DE231">
        <v>0</v>
      </c>
      <c r="DF231">
        <v>0.1125</v>
      </c>
      <c r="DG231">
        <v>4.0500000000000001E-2</v>
      </c>
      <c r="DH231">
        <v>0.24149999999999999</v>
      </c>
      <c r="DI231">
        <v>1.2E-2</v>
      </c>
      <c r="DJ231">
        <v>0.40649999999999997</v>
      </c>
      <c r="DK231">
        <v>0</v>
      </c>
      <c r="DL231">
        <v>0</v>
      </c>
      <c r="DM231">
        <v>5.8000000000000003E-2</v>
      </c>
      <c r="DN231">
        <v>8.6999999999999994E-2</v>
      </c>
      <c r="DO231">
        <v>0</v>
      </c>
      <c r="DP231">
        <v>0</v>
      </c>
      <c r="DQ231">
        <v>3.0000000000000001E-3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0.14649999999999999</v>
      </c>
      <c r="EA231">
        <v>0</v>
      </c>
      <c r="EB231">
        <v>0</v>
      </c>
      <c r="EC231">
        <v>0.58499999999999996</v>
      </c>
      <c r="ED231">
        <v>0.03</v>
      </c>
      <c r="EE231">
        <v>0</v>
      </c>
      <c r="EF231">
        <v>0.83699999999999997</v>
      </c>
      <c r="EG231">
        <v>0.38938</v>
      </c>
      <c r="EH231">
        <v>4.4584999999999999</v>
      </c>
      <c r="EI231">
        <v>8.25</v>
      </c>
      <c r="EJ231">
        <v>0</v>
      </c>
      <c r="EK231">
        <v>0</v>
      </c>
      <c r="EL231">
        <v>0</v>
      </c>
      <c r="EM231" t="s">
        <v>242</v>
      </c>
      <c r="EN231" t="s">
        <v>242</v>
      </c>
      <c r="EO231" t="s">
        <v>242</v>
      </c>
      <c r="EP231" t="s">
        <v>242</v>
      </c>
      <c r="EQ231" t="s">
        <v>242</v>
      </c>
      <c r="ER231" t="s">
        <v>242</v>
      </c>
      <c r="ES231" t="s">
        <v>242</v>
      </c>
      <c r="ET231" t="s">
        <v>242</v>
      </c>
      <c r="EU231" t="s">
        <v>242</v>
      </c>
      <c r="EV231" t="s">
        <v>241</v>
      </c>
      <c r="EW231" t="s">
        <v>242</v>
      </c>
      <c r="EX231" t="s">
        <v>241</v>
      </c>
      <c r="EY231" t="s">
        <v>242</v>
      </c>
      <c r="EZ231" t="s">
        <v>242</v>
      </c>
      <c r="FA231" t="s">
        <v>242</v>
      </c>
      <c r="FB231" t="s">
        <v>242</v>
      </c>
      <c r="FC231" t="s">
        <v>242</v>
      </c>
      <c r="FD231" t="s">
        <v>242</v>
      </c>
      <c r="FE231" t="s">
        <v>242</v>
      </c>
      <c r="FF231" t="s">
        <v>242</v>
      </c>
      <c r="FG231" t="s">
        <v>241</v>
      </c>
      <c r="FH231" t="s">
        <v>241</v>
      </c>
      <c r="FI231" t="s">
        <v>242</v>
      </c>
      <c r="FJ231" t="s">
        <v>241</v>
      </c>
      <c r="FK231" t="s">
        <v>242</v>
      </c>
      <c r="FL231" t="s">
        <v>242</v>
      </c>
      <c r="FM231" t="s">
        <v>242</v>
      </c>
      <c r="FN231" t="s">
        <v>242</v>
      </c>
      <c r="FO231" t="s">
        <v>242</v>
      </c>
      <c r="FP231" t="s">
        <v>242</v>
      </c>
      <c r="FQ231" t="s">
        <v>242</v>
      </c>
      <c r="FR231" t="s">
        <v>242</v>
      </c>
      <c r="FS231" t="s">
        <v>242</v>
      </c>
      <c r="FT231" t="s">
        <v>242</v>
      </c>
      <c r="FU231" t="s">
        <v>242</v>
      </c>
      <c r="FV231" t="s">
        <v>242</v>
      </c>
      <c r="FW231" t="s">
        <v>242</v>
      </c>
      <c r="FX231" t="s">
        <v>242</v>
      </c>
      <c r="FY231" t="s">
        <v>242</v>
      </c>
      <c r="FZ231" t="s">
        <v>242</v>
      </c>
      <c r="GA231" t="s">
        <v>242</v>
      </c>
      <c r="GB231" t="s">
        <v>242</v>
      </c>
      <c r="GC231" t="s">
        <v>242</v>
      </c>
      <c r="GD231" t="s">
        <v>242</v>
      </c>
      <c r="GE231" t="s">
        <v>242</v>
      </c>
      <c r="GF231" t="s">
        <v>242</v>
      </c>
      <c r="GG231" t="s">
        <v>248</v>
      </c>
      <c r="GH231" t="s">
        <v>361</v>
      </c>
      <c r="GI231" t="s">
        <v>242</v>
      </c>
      <c r="GJ231" t="s">
        <v>242</v>
      </c>
      <c r="GK231" t="s">
        <v>242</v>
      </c>
      <c r="GL231">
        <v>0</v>
      </c>
      <c r="GM231">
        <v>0</v>
      </c>
      <c r="GN231">
        <v>0</v>
      </c>
      <c r="GR231" t="s">
        <v>242</v>
      </c>
      <c r="GS231" t="s">
        <v>242</v>
      </c>
      <c r="GT231" t="s">
        <v>242</v>
      </c>
      <c r="GU231" t="s">
        <v>242</v>
      </c>
      <c r="GV231" t="s">
        <v>242</v>
      </c>
      <c r="GW231" t="s">
        <v>242</v>
      </c>
      <c r="GX231" t="s">
        <v>242</v>
      </c>
      <c r="GY231" t="s">
        <v>242</v>
      </c>
      <c r="GZ231" t="s">
        <v>242</v>
      </c>
      <c r="HA231" t="s">
        <v>242</v>
      </c>
      <c r="HB231" t="s">
        <v>242</v>
      </c>
      <c r="HC231" t="s">
        <v>242</v>
      </c>
      <c r="HD231" t="s">
        <v>242</v>
      </c>
      <c r="HE231" t="s">
        <v>242</v>
      </c>
      <c r="HF231" t="s">
        <v>242</v>
      </c>
    </row>
    <row r="232" spans="1:214">
      <c r="A232">
        <v>4</v>
      </c>
      <c r="B232" t="s">
        <v>391</v>
      </c>
      <c r="D232" t="s">
        <v>241</v>
      </c>
      <c r="E232" t="s">
        <v>231</v>
      </c>
      <c r="F232">
        <v>121</v>
      </c>
      <c r="G232">
        <v>506.26400000000001</v>
      </c>
      <c r="H232">
        <v>19.114999999999998</v>
      </c>
      <c r="I232">
        <v>3.645</v>
      </c>
      <c r="J232">
        <v>0.67500000000000004</v>
      </c>
      <c r="K232">
        <v>24.37</v>
      </c>
      <c r="L232">
        <v>1.415</v>
      </c>
      <c r="M232">
        <v>0.745</v>
      </c>
      <c r="N232">
        <v>0.02</v>
      </c>
      <c r="O232">
        <v>0</v>
      </c>
      <c r="P232">
        <v>2</v>
      </c>
      <c r="Q232">
        <v>2</v>
      </c>
      <c r="R232">
        <v>0</v>
      </c>
      <c r="S232">
        <v>0</v>
      </c>
      <c r="T232">
        <v>0.17499999999999999</v>
      </c>
      <c r="U232">
        <v>0.08</v>
      </c>
      <c r="V232">
        <v>4.5</v>
      </c>
      <c r="W232">
        <v>0.04</v>
      </c>
      <c r="X232">
        <v>0.03</v>
      </c>
      <c r="Y232">
        <v>0.42499999999999999</v>
      </c>
      <c r="Z232">
        <v>1.04</v>
      </c>
      <c r="AA232">
        <v>0.1</v>
      </c>
      <c r="AB232">
        <v>5.5E-2</v>
      </c>
      <c r="AC232">
        <v>1</v>
      </c>
      <c r="AD232">
        <v>8.5</v>
      </c>
      <c r="AE232">
        <v>0</v>
      </c>
      <c r="AF232">
        <v>0</v>
      </c>
      <c r="AG232">
        <v>214.5</v>
      </c>
      <c r="AH232">
        <v>50.5</v>
      </c>
      <c r="AI232">
        <v>7.5</v>
      </c>
      <c r="AJ232">
        <v>10.5</v>
      </c>
      <c r="AK232">
        <v>41</v>
      </c>
      <c r="AL232">
        <v>33.5</v>
      </c>
      <c r="AM232">
        <v>348</v>
      </c>
      <c r="AN232">
        <v>0.625</v>
      </c>
      <c r="AO232">
        <v>0.42</v>
      </c>
      <c r="AP232">
        <v>8.5000000000000006E-2</v>
      </c>
      <c r="AQ232">
        <v>0.26</v>
      </c>
      <c r="AR232">
        <v>20.5</v>
      </c>
      <c r="AS232">
        <v>1.1000000000000001</v>
      </c>
      <c r="AT232">
        <v>0</v>
      </c>
      <c r="AU232">
        <v>0</v>
      </c>
      <c r="AV232">
        <v>0</v>
      </c>
      <c r="AW232">
        <v>0</v>
      </c>
      <c r="AX232">
        <v>2.5000000000000001E-2</v>
      </c>
      <c r="AY232">
        <v>2.5000000000000001E-2</v>
      </c>
      <c r="AZ232">
        <v>0</v>
      </c>
      <c r="BA232">
        <v>0.05</v>
      </c>
      <c r="BB232">
        <v>0.45500000000000002</v>
      </c>
      <c r="BC232">
        <v>5.0000000000000001E-3</v>
      </c>
      <c r="BD232">
        <v>0</v>
      </c>
      <c r="BE232">
        <v>0.46</v>
      </c>
      <c r="BF232">
        <v>0.1</v>
      </c>
      <c r="BG232">
        <v>1.4999999999999999E-2</v>
      </c>
      <c r="BH232">
        <v>0</v>
      </c>
      <c r="BI232">
        <v>23.37</v>
      </c>
      <c r="BJ232">
        <v>23.37</v>
      </c>
      <c r="BK232">
        <v>0.4</v>
      </c>
      <c r="BL232">
        <v>0.85</v>
      </c>
      <c r="BM232">
        <v>0.08</v>
      </c>
      <c r="BN232">
        <v>0.16</v>
      </c>
      <c r="BO232">
        <v>0.01</v>
      </c>
      <c r="BP232">
        <v>0.55500000000000005</v>
      </c>
      <c r="BQ232">
        <v>0.94499999999999995</v>
      </c>
      <c r="BR232">
        <v>0.14000000000000001</v>
      </c>
      <c r="BS232">
        <v>0.255</v>
      </c>
      <c r="BT232">
        <v>8.5000000000000006E-2</v>
      </c>
      <c r="BU232">
        <v>5.5E-2</v>
      </c>
      <c r="BV232">
        <v>7.4999999999999997E-2</v>
      </c>
      <c r="BW232">
        <v>0.17499999999999999</v>
      </c>
      <c r="BX232">
        <v>9.5000000000000001E-2</v>
      </c>
      <c r="BY232">
        <v>0.1</v>
      </c>
      <c r="BZ232">
        <v>3.5000000000000003E-2</v>
      </c>
      <c r="CA232">
        <v>0.155</v>
      </c>
      <c r="CB232">
        <v>0.13</v>
      </c>
      <c r="CC232">
        <v>7.0000000000000007E-2</v>
      </c>
      <c r="CD232">
        <v>1.36</v>
      </c>
      <c r="CE232">
        <v>0.12</v>
      </c>
      <c r="CF232">
        <v>0.16</v>
      </c>
      <c r="CG232">
        <v>1.155</v>
      </c>
      <c r="CH232">
        <v>0.13</v>
      </c>
      <c r="CI232">
        <v>0.41</v>
      </c>
      <c r="CJ232">
        <v>0.185</v>
      </c>
      <c r="CK232">
        <v>2.16</v>
      </c>
      <c r="CL232">
        <v>21</v>
      </c>
      <c r="CM232">
        <v>7</v>
      </c>
      <c r="CN232">
        <v>0</v>
      </c>
      <c r="CO232">
        <v>0</v>
      </c>
      <c r="CP232">
        <v>5.0000000000000001E-3</v>
      </c>
      <c r="CQ232">
        <v>5.0000000000000001E-3</v>
      </c>
      <c r="CR232">
        <v>1.4999999999999999E-2</v>
      </c>
      <c r="CS232">
        <v>1.4999999999999999E-2</v>
      </c>
      <c r="CT232">
        <v>0</v>
      </c>
      <c r="CU232">
        <v>9.5000000000000001E-2</v>
      </c>
      <c r="CV232">
        <v>0</v>
      </c>
      <c r="CW232">
        <v>2.5000000000000001E-2</v>
      </c>
      <c r="CX232">
        <v>5.0000000000000001E-3</v>
      </c>
      <c r="CY232">
        <v>5.0000000000000001E-3</v>
      </c>
      <c r="CZ232">
        <v>0</v>
      </c>
      <c r="DA232">
        <v>0.16500000000000001</v>
      </c>
      <c r="DB232">
        <v>0</v>
      </c>
      <c r="DC232">
        <v>0</v>
      </c>
      <c r="DD232">
        <v>1.4999999999999999E-2</v>
      </c>
      <c r="DE232">
        <v>0</v>
      </c>
      <c r="DF232">
        <v>0.1</v>
      </c>
      <c r="DG232">
        <v>1.4999999999999999E-2</v>
      </c>
      <c r="DH232">
        <v>1.4999999999999999E-2</v>
      </c>
      <c r="DI232">
        <v>0</v>
      </c>
      <c r="DJ232">
        <v>0.15</v>
      </c>
      <c r="DK232">
        <v>0</v>
      </c>
      <c r="DL232">
        <v>0</v>
      </c>
      <c r="DM232">
        <v>0.17499999999999999</v>
      </c>
      <c r="DN232">
        <v>1.4999999999999999E-2</v>
      </c>
      <c r="DO232">
        <v>0</v>
      </c>
      <c r="DP232">
        <v>0</v>
      </c>
      <c r="DQ232">
        <v>0</v>
      </c>
      <c r="DR232">
        <v>0</v>
      </c>
      <c r="DS232">
        <v>0.01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0.20499999999999999</v>
      </c>
      <c r="EA232">
        <v>0</v>
      </c>
      <c r="EB232">
        <v>0.01</v>
      </c>
      <c r="EC232">
        <v>0.51</v>
      </c>
      <c r="ED232">
        <v>0.115</v>
      </c>
      <c r="EE232">
        <v>0</v>
      </c>
      <c r="EF232">
        <v>0.61499999999999999</v>
      </c>
      <c r="EG232">
        <v>2.0308299999999999</v>
      </c>
      <c r="EH232">
        <v>0.54500000000000004</v>
      </c>
      <c r="EI232">
        <v>15</v>
      </c>
      <c r="EJ232">
        <v>0</v>
      </c>
      <c r="EK232">
        <v>0</v>
      </c>
      <c r="EL232">
        <v>0</v>
      </c>
      <c r="EM232" t="s">
        <v>241</v>
      </c>
      <c r="EN232" t="s">
        <v>242</v>
      </c>
      <c r="EO232" t="s">
        <v>242</v>
      </c>
      <c r="EP232" t="s">
        <v>242</v>
      </c>
      <c r="EQ232" t="s">
        <v>242</v>
      </c>
      <c r="ER232" t="s">
        <v>242</v>
      </c>
      <c r="ES232" t="s">
        <v>241</v>
      </c>
      <c r="ET232" t="s">
        <v>242</v>
      </c>
      <c r="EU232" t="s">
        <v>242</v>
      </c>
      <c r="EV232" t="s">
        <v>242</v>
      </c>
      <c r="EW232" t="s">
        <v>242</v>
      </c>
      <c r="EX232" t="s">
        <v>242</v>
      </c>
      <c r="EY232" t="s">
        <v>242</v>
      </c>
      <c r="EZ232" t="s">
        <v>242</v>
      </c>
      <c r="FA232" t="s">
        <v>242</v>
      </c>
      <c r="FB232" t="s">
        <v>242</v>
      </c>
      <c r="FC232" t="s">
        <v>242</v>
      </c>
      <c r="FD232" t="s">
        <v>242</v>
      </c>
      <c r="FE232" t="s">
        <v>242</v>
      </c>
      <c r="FF232" t="s">
        <v>242</v>
      </c>
      <c r="FG232" t="s">
        <v>242</v>
      </c>
      <c r="FH232" t="s">
        <v>242</v>
      </c>
      <c r="FI232" t="s">
        <v>242</v>
      </c>
      <c r="FJ232" t="s">
        <v>242</v>
      </c>
      <c r="FK232" t="s">
        <v>242</v>
      </c>
      <c r="FL232" t="s">
        <v>242</v>
      </c>
      <c r="FM232" t="s">
        <v>242</v>
      </c>
      <c r="FN232" t="s">
        <v>242</v>
      </c>
      <c r="FO232" t="s">
        <v>242</v>
      </c>
      <c r="FP232" t="s">
        <v>242</v>
      </c>
      <c r="FQ232" t="s">
        <v>242</v>
      </c>
      <c r="FR232" t="s">
        <v>242</v>
      </c>
      <c r="FS232" t="s">
        <v>242</v>
      </c>
      <c r="FT232" t="s">
        <v>242</v>
      </c>
      <c r="FU232" t="s">
        <v>242</v>
      </c>
      <c r="FV232" t="s">
        <v>242</v>
      </c>
      <c r="FW232" t="s">
        <v>242</v>
      </c>
      <c r="FX232" t="s">
        <v>242</v>
      </c>
      <c r="FY232" t="s">
        <v>242</v>
      </c>
      <c r="FZ232" t="s">
        <v>242</v>
      </c>
      <c r="GA232" t="s">
        <v>241</v>
      </c>
      <c r="GB232" t="s">
        <v>242</v>
      </c>
      <c r="GC232" t="s">
        <v>242</v>
      </c>
      <c r="GD232" t="s">
        <v>242</v>
      </c>
      <c r="GE232" t="s">
        <v>242</v>
      </c>
      <c r="GF232" t="s">
        <v>241</v>
      </c>
      <c r="GG232" t="s">
        <v>235</v>
      </c>
      <c r="GH232" t="s">
        <v>244</v>
      </c>
      <c r="GI232" t="s">
        <v>242</v>
      </c>
      <c r="GJ232" t="s">
        <v>242</v>
      </c>
      <c r="GK232" t="s">
        <v>242</v>
      </c>
      <c r="GL232">
        <v>0</v>
      </c>
      <c r="GM232">
        <v>0</v>
      </c>
      <c r="GN232">
        <v>0</v>
      </c>
      <c r="GR232" t="s">
        <v>242</v>
      </c>
      <c r="GS232" t="s">
        <v>242</v>
      </c>
      <c r="GT232" t="s">
        <v>242</v>
      </c>
      <c r="GU232" t="s">
        <v>242</v>
      </c>
      <c r="GV232" t="s">
        <v>242</v>
      </c>
      <c r="GW232" t="s">
        <v>242</v>
      </c>
      <c r="GX232" t="s">
        <v>242</v>
      </c>
      <c r="GY232" t="s">
        <v>242</v>
      </c>
      <c r="GZ232" t="s">
        <v>242</v>
      </c>
      <c r="HA232" t="s">
        <v>242</v>
      </c>
      <c r="HB232" t="s">
        <v>242</v>
      </c>
      <c r="HC232" t="s">
        <v>242</v>
      </c>
      <c r="HD232" t="s">
        <v>242</v>
      </c>
      <c r="HE232" t="s">
        <v>242</v>
      </c>
      <c r="HF232" t="s">
        <v>242</v>
      </c>
    </row>
    <row r="233" spans="1:214">
      <c r="A233">
        <v>3</v>
      </c>
      <c r="B233" t="s">
        <v>264</v>
      </c>
      <c r="F233">
        <v>349.45001000000002</v>
      </c>
      <c r="G233">
        <v>1462.0988400000001</v>
      </c>
      <c r="H233">
        <v>294.56553000000002</v>
      </c>
      <c r="I233">
        <v>13.79433</v>
      </c>
      <c r="J233">
        <v>11.92867</v>
      </c>
      <c r="K233">
        <v>44.852339999999998</v>
      </c>
      <c r="L233">
        <v>1.8705000000000001</v>
      </c>
      <c r="M233">
        <v>2.6211700000000002</v>
      </c>
      <c r="N233">
        <v>0.70013000000000003</v>
      </c>
      <c r="O233">
        <v>0</v>
      </c>
      <c r="P233">
        <v>110.08667</v>
      </c>
      <c r="Q233">
        <v>100</v>
      </c>
      <c r="R233">
        <v>6.7199999999999996E-2</v>
      </c>
      <c r="S233">
        <v>0.56667000000000001</v>
      </c>
      <c r="T233">
        <v>0.46533000000000002</v>
      </c>
      <c r="U233">
        <v>0.44666</v>
      </c>
      <c r="V233">
        <v>21.33333</v>
      </c>
      <c r="W233">
        <v>0.17093</v>
      </c>
      <c r="X233">
        <v>0.57781000000000005</v>
      </c>
      <c r="Y233">
        <v>0.64032999999999995</v>
      </c>
      <c r="Z233">
        <v>3.51627</v>
      </c>
      <c r="AA233">
        <v>1.3080000000000001</v>
      </c>
      <c r="AB233">
        <v>0.19067000000000001</v>
      </c>
      <c r="AC233">
        <v>11.933339999999999</v>
      </c>
      <c r="AD233">
        <v>23.866669999999999</v>
      </c>
      <c r="AE233">
        <v>1.3333299999999999</v>
      </c>
      <c r="AF233">
        <v>5.6666699999999999</v>
      </c>
      <c r="AG233">
        <v>167.02001000000001</v>
      </c>
      <c r="AH233">
        <v>536.53333999999995</v>
      </c>
      <c r="AI233">
        <v>408.72665999999998</v>
      </c>
      <c r="AJ233">
        <v>48.986669999999997</v>
      </c>
      <c r="AK233">
        <v>336.07</v>
      </c>
      <c r="AL233">
        <v>135</v>
      </c>
      <c r="AM233">
        <v>356.13333</v>
      </c>
      <c r="AN233">
        <v>0.58567000000000002</v>
      </c>
      <c r="AO233">
        <v>2.12324</v>
      </c>
      <c r="AP233">
        <v>0.11187</v>
      </c>
      <c r="AQ233">
        <v>0.21332999999999999</v>
      </c>
      <c r="AR233">
        <v>72.833340000000007</v>
      </c>
      <c r="AS233">
        <v>25.09667</v>
      </c>
      <c r="AT233">
        <v>0</v>
      </c>
      <c r="AU233">
        <v>0</v>
      </c>
      <c r="AV233">
        <v>0</v>
      </c>
      <c r="AW233">
        <v>0</v>
      </c>
      <c r="AX233">
        <v>9.3340000000000006E-2</v>
      </c>
      <c r="AY233">
        <v>9.3340000000000006E-2</v>
      </c>
      <c r="AZ233">
        <v>0</v>
      </c>
      <c r="BA233">
        <v>0.18665999999999999</v>
      </c>
      <c r="BB233">
        <v>10.26314</v>
      </c>
      <c r="BC233">
        <v>0</v>
      </c>
      <c r="BD233">
        <v>15.866669999999999</v>
      </c>
      <c r="BE233">
        <v>26.129809999999999</v>
      </c>
      <c r="BF233">
        <v>0.10933</v>
      </c>
      <c r="BG233">
        <v>4.0000000000000001E-3</v>
      </c>
      <c r="BH233">
        <v>0</v>
      </c>
      <c r="BI233">
        <v>18.281870000000001</v>
      </c>
      <c r="BJ233">
        <v>18.281870000000001</v>
      </c>
      <c r="BK233">
        <v>0.77217000000000002</v>
      </c>
      <c r="BL233">
        <v>0.58284000000000002</v>
      </c>
      <c r="BM233">
        <v>0.15526000000000001</v>
      </c>
      <c r="BN233">
        <v>0.37380000000000002</v>
      </c>
      <c r="BO233">
        <v>9.8430000000000004E-2</v>
      </c>
      <c r="BP233">
        <v>0.49497000000000002</v>
      </c>
      <c r="BQ233">
        <v>1.4848699999999999</v>
      </c>
      <c r="BR233">
        <v>0.73770000000000002</v>
      </c>
      <c r="BS233">
        <v>1.21519</v>
      </c>
      <c r="BT233">
        <v>0.83377000000000001</v>
      </c>
      <c r="BU233">
        <v>0.30676999999999999</v>
      </c>
      <c r="BV233">
        <v>0.15606999999999999</v>
      </c>
      <c r="BW233">
        <v>0.62565999999999999</v>
      </c>
      <c r="BX233">
        <v>0.57479999999999998</v>
      </c>
      <c r="BY233">
        <v>0.54161000000000004</v>
      </c>
      <c r="BZ233">
        <v>0.16273000000000001</v>
      </c>
      <c r="CA233">
        <v>0.82052999999999998</v>
      </c>
      <c r="CB233">
        <v>0.47897000000000001</v>
      </c>
      <c r="CC233">
        <v>0.32023000000000001</v>
      </c>
      <c r="CD233">
        <v>6.7407000000000004</v>
      </c>
      <c r="CE233">
        <v>0.45756999999999998</v>
      </c>
      <c r="CF233">
        <v>0.92420000000000002</v>
      </c>
      <c r="CG233">
        <v>3.0771999999999999</v>
      </c>
      <c r="CH233">
        <v>0.34562999999999999</v>
      </c>
      <c r="CI233">
        <v>1.3349599999999999</v>
      </c>
      <c r="CJ233">
        <v>0.70033000000000001</v>
      </c>
      <c r="CK233">
        <v>6.8425599999999998</v>
      </c>
      <c r="CL233">
        <v>21.47</v>
      </c>
      <c r="CM233">
        <v>7.2466699999999999</v>
      </c>
      <c r="CN233">
        <v>0.4</v>
      </c>
      <c r="CO233">
        <v>0.26667000000000002</v>
      </c>
      <c r="CP233">
        <v>0.13333</v>
      </c>
      <c r="CQ233">
        <v>0.3</v>
      </c>
      <c r="CR233">
        <v>0.36680000000000001</v>
      </c>
      <c r="CS233">
        <v>1.1670700000000001</v>
      </c>
      <c r="CT233">
        <v>0.13333</v>
      </c>
      <c r="CU233">
        <v>3.0670999999999999</v>
      </c>
      <c r="CV233">
        <v>0.1</v>
      </c>
      <c r="CW233">
        <v>1.1032999999999999</v>
      </c>
      <c r="CX233">
        <v>6.9339999999999999E-2</v>
      </c>
      <c r="CY233">
        <v>0</v>
      </c>
      <c r="CZ233">
        <v>0</v>
      </c>
      <c r="DA233">
        <v>7.1042699999999996</v>
      </c>
      <c r="DB233">
        <v>0.16667000000000001</v>
      </c>
      <c r="DC233">
        <v>6.6669999999999993E-2</v>
      </c>
      <c r="DD233">
        <v>0.30013000000000001</v>
      </c>
      <c r="DE233">
        <v>0.1</v>
      </c>
      <c r="DF233">
        <v>2.8953700000000002</v>
      </c>
      <c r="DG233">
        <v>3.3329999999999999E-2</v>
      </c>
      <c r="DH233">
        <v>0</v>
      </c>
      <c r="DI233">
        <v>0</v>
      </c>
      <c r="DJ233">
        <v>3.5648300000000002</v>
      </c>
      <c r="DK233">
        <v>0</v>
      </c>
      <c r="DL233">
        <v>0</v>
      </c>
      <c r="DM233">
        <v>0.37040000000000001</v>
      </c>
      <c r="DN233">
        <v>0.17466999999999999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0.54505999999999999</v>
      </c>
      <c r="EA233">
        <v>0.66666999999999998</v>
      </c>
      <c r="EB233">
        <v>0.43332999999999999</v>
      </c>
      <c r="EC233">
        <v>10.111470000000001</v>
      </c>
      <c r="ED233">
        <v>0.69520000000000004</v>
      </c>
      <c r="EE233">
        <v>43.333329999999997</v>
      </c>
      <c r="EF233">
        <v>1.01603</v>
      </c>
      <c r="EG233">
        <v>3.7376999999999998</v>
      </c>
      <c r="EH233">
        <v>0.59023000000000003</v>
      </c>
      <c r="EI233">
        <v>511.17</v>
      </c>
      <c r="EJ233">
        <v>0</v>
      </c>
      <c r="EK233">
        <v>0</v>
      </c>
      <c r="EL233">
        <v>0</v>
      </c>
      <c r="EM233" t="s">
        <v>241</v>
      </c>
      <c r="ES233" t="s">
        <v>241</v>
      </c>
      <c r="FA233" t="s">
        <v>242</v>
      </c>
      <c r="GA233" t="s">
        <v>241</v>
      </c>
      <c r="GE233" t="s">
        <v>242</v>
      </c>
      <c r="GF233" t="s">
        <v>241</v>
      </c>
      <c r="GG233" t="s">
        <v>235</v>
      </c>
      <c r="GH233" t="s">
        <v>244</v>
      </c>
      <c r="GI233" t="s">
        <v>242</v>
      </c>
      <c r="GJ233" t="s">
        <v>242</v>
      </c>
      <c r="GK233" t="s">
        <v>242</v>
      </c>
      <c r="GL233">
        <v>0</v>
      </c>
      <c r="GM233">
        <v>0</v>
      </c>
      <c r="GN233">
        <v>0</v>
      </c>
    </row>
    <row r="234" spans="1:214">
      <c r="A234">
        <v>4</v>
      </c>
      <c r="B234" t="s">
        <v>239</v>
      </c>
      <c r="D234" t="s">
        <v>241</v>
      </c>
      <c r="E234" t="s">
        <v>231</v>
      </c>
      <c r="F234">
        <v>349.45001000000002</v>
      </c>
      <c r="G234">
        <v>1462.0988400000001</v>
      </c>
      <c r="H234">
        <v>294.56553000000002</v>
      </c>
      <c r="I234">
        <v>13.79433</v>
      </c>
      <c r="J234">
        <v>11.92867</v>
      </c>
      <c r="K234">
        <v>44.852339999999998</v>
      </c>
      <c r="L234">
        <v>1.8705000000000001</v>
      </c>
      <c r="M234">
        <v>2.6211700000000002</v>
      </c>
      <c r="N234">
        <v>0.70013000000000003</v>
      </c>
      <c r="O234">
        <v>0</v>
      </c>
      <c r="P234">
        <v>110.08667</v>
      </c>
      <c r="Q234">
        <v>100</v>
      </c>
      <c r="R234">
        <v>6.7199999999999996E-2</v>
      </c>
      <c r="S234">
        <v>0.56667000000000001</v>
      </c>
      <c r="T234">
        <v>0.46533000000000002</v>
      </c>
      <c r="U234">
        <v>0.44666</v>
      </c>
      <c r="V234">
        <v>21.33333</v>
      </c>
      <c r="W234">
        <v>0.17093</v>
      </c>
      <c r="X234">
        <v>0.57781000000000005</v>
      </c>
      <c r="Y234">
        <v>0.64032999999999995</v>
      </c>
      <c r="Z234">
        <v>3.51627</v>
      </c>
      <c r="AA234">
        <v>1.3080000000000001</v>
      </c>
      <c r="AB234">
        <v>0.19067000000000001</v>
      </c>
      <c r="AC234">
        <v>11.933339999999999</v>
      </c>
      <c r="AD234">
        <v>23.866669999999999</v>
      </c>
      <c r="AE234">
        <v>1.3333299999999999</v>
      </c>
      <c r="AF234">
        <v>5.6666699999999999</v>
      </c>
      <c r="AG234">
        <v>167.02001000000001</v>
      </c>
      <c r="AH234">
        <v>536.53333999999995</v>
      </c>
      <c r="AI234">
        <v>408.72665999999998</v>
      </c>
      <c r="AJ234">
        <v>48.986669999999997</v>
      </c>
      <c r="AK234">
        <v>336.07</v>
      </c>
      <c r="AL234">
        <v>135</v>
      </c>
      <c r="AM234">
        <v>356.13333</v>
      </c>
      <c r="AN234">
        <v>0.58567000000000002</v>
      </c>
      <c r="AO234">
        <v>2.12324</v>
      </c>
      <c r="AP234">
        <v>0.11187</v>
      </c>
      <c r="AQ234">
        <v>0.21332999999999999</v>
      </c>
      <c r="AR234">
        <v>72.833340000000007</v>
      </c>
      <c r="AS234">
        <v>25.09667</v>
      </c>
      <c r="AT234">
        <v>0</v>
      </c>
      <c r="AU234">
        <v>0</v>
      </c>
      <c r="AV234">
        <v>0</v>
      </c>
      <c r="AW234">
        <v>0</v>
      </c>
      <c r="AX234">
        <v>9.3340000000000006E-2</v>
      </c>
      <c r="AY234">
        <v>9.3340000000000006E-2</v>
      </c>
      <c r="AZ234">
        <v>0</v>
      </c>
      <c r="BA234">
        <v>0.18665999999999999</v>
      </c>
      <c r="BB234">
        <v>10.26314</v>
      </c>
      <c r="BC234">
        <v>0</v>
      </c>
      <c r="BD234">
        <v>15.866669999999999</v>
      </c>
      <c r="BE234">
        <v>26.129809999999999</v>
      </c>
      <c r="BF234">
        <v>0.10933</v>
      </c>
      <c r="BG234">
        <v>4.0000000000000001E-3</v>
      </c>
      <c r="BH234">
        <v>0</v>
      </c>
      <c r="BI234">
        <v>18.281870000000001</v>
      </c>
      <c r="BJ234">
        <v>18.281870000000001</v>
      </c>
      <c r="BK234">
        <v>0.77217000000000002</v>
      </c>
      <c r="BL234">
        <v>0.58284000000000002</v>
      </c>
      <c r="BM234">
        <v>0.15526000000000001</v>
      </c>
      <c r="BN234">
        <v>0.37380000000000002</v>
      </c>
      <c r="BO234">
        <v>9.8430000000000004E-2</v>
      </c>
      <c r="BP234">
        <v>0.49497000000000002</v>
      </c>
      <c r="BQ234">
        <v>1.4848699999999999</v>
      </c>
      <c r="BR234">
        <v>0.73770000000000002</v>
      </c>
      <c r="BS234">
        <v>1.21519</v>
      </c>
      <c r="BT234">
        <v>0.83377000000000001</v>
      </c>
      <c r="BU234">
        <v>0.30676999999999999</v>
      </c>
      <c r="BV234">
        <v>0.15606999999999999</v>
      </c>
      <c r="BW234">
        <v>0.62565999999999999</v>
      </c>
      <c r="BX234">
        <v>0.57479999999999998</v>
      </c>
      <c r="BY234">
        <v>0.54161000000000004</v>
      </c>
      <c r="BZ234">
        <v>0.16273000000000001</v>
      </c>
      <c r="CA234">
        <v>0.82052999999999998</v>
      </c>
      <c r="CB234">
        <v>0.47897000000000001</v>
      </c>
      <c r="CC234">
        <v>0.32023000000000001</v>
      </c>
      <c r="CD234">
        <v>6.7407000000000004</v>
      </c>
      <c r="CE234">
        <v>0.45756999999999998</v>
      </c>
      <c r="CF234">
        <v>0.92420000000000002</v>
      </c>
      <c r="CG234">
        <v>3.0771999999999999</v>
      </c>
      <c r="CH234">
        <v>0.34562999999999999</v>
      </c>
      <c r="CI234">
        <v>1.3349599999999999</v>
      </c>
      <c r="CJ234">
        <v>0.70033000000000001</v>
      </c>
      <c r="CK234">
        <v>6.8425599999999998</v>
      </c>
      <c r="CL234">
        <v>21.47</v>
      </c>
      <c r="CM234">
        <v>7.2466699999999999</v>
      </c>
      <c r="CN234">
        <v>0.4</v>
      </c>
      <c r="CO234">
        <v>0.26667000000000002</v>
      </c>
      <c r="CP234">
        <v>0.13333</v>
      </c>
      <c r="CQ234">
        <v>0.3</v>
      </c>
      <c r="CR234">
        <v>0.36680000000000001</v>
      </c>
      <c r="CS234">
        <v>1.1670700000000001</v>
      </c>
      <c r="CT234">
        <v>0.13333</v>
      </c>
      <c r="CU234">
        <v>3.0670999999999999</v>
      </c>
      <c r="CV234">
        <v>0.1</v>
      </c>
      <c r="CW234">
        <v>1.1032999999999999</v>
      </c>
      <c r="CX234">
        <v>6.9339999999999999E-2</v>
      </c>
      <c r="CY234">
        <v>0</v>
      </c>
      <c r="CZ234">
        <v>0</v>
      </c>
      <c r="DA234">
        <v>7.1042699999999996</v>
      </c>
      <c r="DB234">
        <v>0.16667000000000001</v>
      </c>
      <c r="DC234">
        <v>6.6669999999999993E-2</v>
      </c>
      <c r="DD234">
        <v>0.30013000000000001</v>
      </c>
      <c r="DE234">
        <v>0.1</v>
      </c>
      <c r="DF234">
        <v>2.8953700000000002</v>
      </c>
      <c r="DG234">
        <v>3.3329999999999999E-2</v>
      </c>
      <c r="DH234">
        <v>0</v>
      </c>
      <c r="DI234">
        <v>0</v>
      </c>
      <c r="DJ234">
        <v>3.5648300000000002</v>
      </c>
      <c r="DK234">
        <v>0</v>
      </c>
      <c r="DL234">
        <v>0</v>
      </c>
      <c r="DM234">
        <v>0.37040000000000001</v>
      </c>
      <c r="DN234">
        <v>0.17466999999999999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0.54505999999999999</v>
      </c>
      <c r="EA234">
        <v>0.66666999999999998</v>
      </c>
      <c r="EB234">
        <v>0.43332999999999999</v>
      </c>
      <c r="EC234">
        <v>10.111470000000001</v>
      </c>
      <c r="ED234">
        <v>0.69520000000000004</v>
      </c>
      <c r="EE234">
        <v>43.333329999999997</v>
      </c>
      <c r="EF234">
        <v>1.01603</v>
      </c>
      <c r="EG234">
        <v>3.7376999999999998</v>
      </c>
      <c r="EH234">
        <v>0.59023000000000003</v>
      </c>
      <c r="EI234">
        <v>511.17</v>
      </c>
      <c r="EJ234">
        <v>0</v>
      </c>
      <c r="EK234">
        <v>0</v>
      </c>
      <c r="EL234">
        <v>0</v>
      </c>
      <c r="EM234" t="s">
        <v>241</v>
      </c>
      <c r="EN234" t="s">
        <v>242</v>
      </c>
      <c r="EO234" t="s">
        <v>242</v>
      </c>
      <c r="EP234" t="s">
        <v>242</v>
      </c>
      <c r="EQ234" t="s">
        <v>242</v>
      </c>
      <c r="ER234" t="s">
        <v>242</v>
      </c>
      <c r="ES234" t="s">
        <v>241</v>
      </c>
      <c r="ET234" t="s">
        <v>242</v>
      </c>
      <c r="EU234" t="s">
        <v>242</v>
      </c>
      <c r="EV234" t="s">
        <v>242</v>
      </c>
      <c r="EW234" t="s">
        <v>242</v>
      </c>
      <c r="EX234" t="s">
        <v>242</v>
      </c>
      <c r="EY234" t="s">
        <v>242</v>
      </c>
      <c r="EZ234" t="s">
        <v>242</v>
      </c>
      <c r="FA234" t="s">
        <v>242</v>
      </c>
      <c r="FB234" t="s">
        <v>242</v>
      </c>
      <c r="FC234" t="s">
        <v>242</v>
      </c>
      <c r="FD234" t="s">
        <v>242</v>
      </c>
      <c r="FE234" t="s">
        <v>242</v>
      </c>
      <c r="FF234" t="s">
        <v>242</v>
      </c>
      <c r="FG234" t="s">
        <v>242</v>
      </c>
      <c r="FH234" t="s">
        <v>242</v>
      </c>
      <c r="FI234" t="s">
        <v>242</v>
      </c>
      <c r="FJ234" t="s">
        <v>242</v>
      </c>
      <c r="FK234" t="s">
        <v>242</v>
      </c>
      <c r="FL234" t="s">
        <v>242</v>
      </c>
      <c r="FM234" t="s">
        <v>242</v>
      </c>
      <c r="FN234" t="s">
        <v>242</v>
      </c>
      <c r="FO234" t="s">
        <v>242</v>
      </c>
      <c r="FP234" t="s">
        <v>242</v>
      </c>
      <c r="FQ234" t="s">
        <v>242</v>
      </c>
      <c r="FR234" t="s">
        <v>242</v>
      </c>
      <c r="FS234" t="s">
        <v>242</v>
      </c>
      <c r="FT234" t="s">
        <v>242</v>
      </c>
      <c r="FU234" t="s">
        <v>242</v>
      </c>
      <c r="FV234" t="s">
        <v>242</v>
      </c>
      <c r="FW234" t="s">
        <v>242</v>
      </c>
      <c r="FX234" t="s">
        <v>242</v>
      </c>
      <c r="FY234" t="s">
        <v>242</v>
      </c>
      <c r="FZ234" t="s">
        <v>242</v>
      </c>
      <c r="GA234" t="s">
        <v>241</v>
      </c>
      <c r="GB234" t="s">
        <v>242</v>
      </c>
      <c r="GC234" t="s">
        <v>242</v>
      </c>
      <c r="GD234" t="s">
        <v>242</v>
      </c>
      <c r="GE234" t="s">
        <v>242</v>
      </c>
      <c r="GF234" t="s">
        <v>241</v>
      </c>
      <c r="GG234" t="s">
        <v>235</v>
      </c>
      <c r="GH234" t="s">
        <v>244</v>
      </c>
      <c r="GI234" t="s">
        <v>242</v>
      </c>
      <c r="GJ234" t="s">
        <v>242</v>
      </c>
      <c r="GK234" t="s">
        <v>242</v>
      </c>
      <c r="GL234">
        <v>0</v>
      </c>
      <c r="GM234">
        <v>0</v>
      </c>
      <c r="GN234">
        <v>0</v>
      </c>
      <c r="GR234" t="s">
        <v>242</v>
      </c>
      <c r="GS234" t="s">
        <v>242</v>
      </c>
      <c r="GT234" t="s">
        <v>242</v>
      </c>
      <c r="GU234" t="s">
        <v>242</v>
      </c>
      <c r="GV234" t="s">
        <v>242</v>
      </c>
      <c r="GW234" t="s">
        <v>242</v>
      </c>
      <c r="GX234" t="s">
        <v>242</v>
      </c>
      <c r="GY234" t="s">
        <v>242</v>
      </c>
      <c r="GZ234" t="s">
        <v>242</v>
      </c>
      <c r="HA234" t="s">
        <v>242</v>
      </c>
      <c r="HB234" t="s">
        <v>242</v>
      </c>
      <c r="HC234" t="s">
        <v>242</v>
      </c>
      <c r="HD234" t="s">
        <v>242</v>
      </c>
      <c r="HE234" t="s">
        <v>242</v>
      </c>
      <c r="HF234" t="s">
        <v>242</v>
      </c>
    </row>
    <row r="235" spans="1:214">
      <c r="A235">
        <v>3</v>
      </c>
      <c r="B235" t="s">
        <v>265</v>
      </c>
      <c r="F235">
        <v>465.5</v>
      </c>
      <c r="G235">
        <v>1947.652</v>
      </c>
      <c r="H235">
        <v>103.398</v>
      </c>
      <c r="I235">
        <v>21.39</v>
      </c>
      <c r="J235">
        <v>30.55</v>
      </c>
      <c r="K235">
        <v>24.38</v>
      </c>
      <c r="L235">
        <v>4.6520000000000001</v>
      </c>
      <c r="M235">
        <v>4.7539999999999996</v>
      </c>
      <c r="N235">
        <v>0.313</v>
      </c>
      <c r="O235">
        <v>0</v>
      </c>
      <c r="P235">
        <v>5.4</v>
      </c>
      <c r="Q235">
        <v>2.4</v>
      </c>
      <c r="R235">
        <v>1.6E-2</v>
      </c>
      <c r="S235">
        <v>0</v>
      </c>
      <c r="T235">
        <v>0.67600000000000005</v>
      </c>
      <c r="U235">
        <v>0.51500000000000001</v>
      </c>
      <c r="V235">
        <v>37.5</v>
      </c>
      <c r="W235">
        <v>0.77300000000000002</v>
      </c>
      <c r="X235">
        <v>0.252</v>
      </c>
      <c r="Y235">
        <v>3.3639999999999999</v>
      </c>
      <c r="Z235">
        <v>7.1589999999999998</v>
      </c>
      <c r="AA235">
        <v>0.78300000000000003</v>
      </c>
      <c r="AB235">
        <v>0.52200000000000002</v>
      </c>
      <c r="AC235">
        <v>4.46</v>
      </c>
      <c r="AD235">
        <v>29.7</v>
      </c>
      <c r="AE235">
        <v>1.2</v>
      </c>
      <c r="AF235">
        <v>51.078000000000003</v>
      </c>
      <c r="AG235">
        <v>1198.0999999999999</v>
      </c>
      <c r="AH235">
        <v>523</v>
      </c>
      <c r="AI235">
        <v>44.3</v>
      </c>
      <c r="AJ235">
        <v>56</v>
      </c>
      <c r="AK235">
        <v>247.3</v>
      </c>
      <c r="AL235">
        <v>247.1</v>
      </c>
      <c r="AM235">
        <v>1659.7</v>
      </c>
      <c r="AN235">
        <v>2.1549999999999998</v>
      </c>
      <c r="AO235">
        <v>2.9470000000000001</v>
      </c>
      <c r="AP235">
        <v>0.27</v>
      </c>
      <c r="AQ235">
        <v>0.89700000000000002</v>
      </c>
      <c r="AR235">
        <v>111</v>
      </c>
      <c r="AS235">
        <v>4.6100000000000003</v>
      </c>
      <c r="AT235">
        <v>0</v>
      </c>
      <c r="AU235">
        <v>0</v>
      </c>
      <c r="AV235">
        <v>0</v>
      </c>
      <c r="AW235">
        <v>0</v>
      </c>
      <c r="AX235">
        <v>0.88400000000000001</v>
      </c>
      <c r="AY235">
        <v>0.53500000000000003</v>
      </c>
      <c r="AZ235">
        <v>0</v>
      </c>
      <c r="BA235">
        <v>1.419</v>
      </c>
      <c r="BB235">
        <v>1.155</v>
      </c>
      <c r="BC235">
        <v>1.1850000000000001</v>
      </c>
      <c r="BD235">
        <v>0</v>
      </c>
      <c r="BE235">
        <v>2.3450000000000002</v>
      </c>
      <c r="BF235">
        <v>0.01</v>
      </c>
      <c r="BG235">
        <v>0</v>
      </c>
      <c r="BH235">
        <v>0</v>
      </c>
      <c r="BI235">
        <v>21.320799999999998</v>
      </c>
      <c r="BJ235">
        <v>21.320799999999998</v>
      </c>
      <c r="BK235">
        <v>1.2330000000000001</v>
      </c>
      <c r="BL235">
        <v>1.498</v>
      </c>
      <c r="BM235">
        <v>0.4778</v>
      </c>
      <c r="BN235">
        <v>1.0720000000000001</v>
      </c>
      <c r="BO235">
        <v>0.14299999999999999</v>
      </c>
      <c r="BP235">
        <v>1.82</v>
      </c>
      <c r="BQ235">
        <v>2.6190000000000002</v>
      </c>
      <c r="BR235">
        <v>0.96399999999999997</v>
      </c>
      <c r="BS235">
        <v>1.494</v>
      </c>
      <c r="BT235">
        <v>1.6439999999999999</v>
      </c>
      <c r="BU235">
        <v>0.48499999999999999</v>
      </c>
      <c r="BV235">
        <v>0.255</v>
      </c>
      <c r="BW235">
        <v>0.84699999999999998</v>
      </c>
      <c r="BX235">
        <v>0.70699999999999996</v>
      </c>
      <c r="BY235">
        <v>0.89200000000000002</v>
      </c>
      <c r="BZ235">
        <v>0.23</v>
      </c>
      <c r="CA235">
        <v>1.083</v>
      </c>
      <c r="CB235">
        <v>1.2110000000000001</v>
      </c>
      <c r="CC235">
        <v>0.70099999999999996</v>
      </c>
      <c r="CD235">
        <v>10.494999999999999</v>
      </c>
      <c r="CE235">
        <v>1.145</v>
      </c>
      <c r="CF235">
        <v>1.8740000000000001</v>
      </c>
      <c r="CG235">
        <v>3.552</v>
      </c>
      <c r="CH235">
        <v>1.0629999999999999</v>
      </c>
      <c r="CI235">
        <v>1.0920000000000001</v>
      </c>
      <c r="CJ235">
        <v>0.89800000000000002</v>
      </c>
      <c r="CK235">
        <v>9.6240000000000006</v>
      </c>
      <c r="CL235">
        <v>153.5</v>
      </c>
      <c r="CM235">
        <v>50.6</v>
      </c>
      <c r="CN235">
        <v>0</v>
      </c>
      <c r="CO235">
        <v>0</v>
      </c>
      <c r="CP235">
        <v>0</v>
      </c>
      <c r="CQ235">
        <v>0</v>
      </c>
      <c r="CR235">
        <v>0.06</v>
      </c>
      <c r="CS235">
        <v>0.38400000000000001</v>
      </c>
      <c r="CT235">
        <v>1.2E-2</v>
      </c>
      <c r="CU235">
        <v>6.6680000000000001</v>
      </c>
      <c r="CV235">
        <v>2.4E-2</v>
      </c>
      <c r="CW235">
        <v>3.7490000000000001</v>
      </c>
      <c r="CX235">
        <v>1.2E-2</v>
      </c>
      <c r="CY235">
        <v>0</v>
      </c>
      <c r="CZ235">
        <v>0</v>
      </c>
      <c r="DA235">
        <v>10.923</v>
      </c>
      <c r="DB235">
        <v>0</v>
      </c>
      <c r="DC235">
        <v>0</v>
      </c>
      <c r="DD235">
        <v>0.91200000000000003</v>
      </c>
      <c r="DE235">
        <v>1.2E-2</v>
      </c>
      <c r="DF235">
        <v>12.907999999999999</v>
      </c>
      <c r="DG235">
        <v>0.252</v>
      </c>
      <c r="DH235">
        <v>0</v>
      </c>
      <c r="DI235">
        <v>0</v>
      </c>
      <c r="DJ235">
        <v>14.084</v>
      </c>
      <c r="DK235">
        <v>0</v>
      </c>
      <c r="DL235">
        <v>0</v>
      </c>
      <c r="DM235">
        <v>3.2360000000000002</v>
      </c>
      <c r="DN235">
        <v>0.28899999999999998</v>
      </c>
      <c r="DO235">
        <v>0</v>
      </c>
      <c r="DP235">
        <v>0</v>
      </c>
      <c r="DQ235">
        <v>3.5999999999999997E-2</v>
      </c>
      <c r="DR235">
        <v>2.4E-2</v>
      </c>
      <c r="DS235">
        <v>0.06</v>
      </c>
      <c r="DT235">
        <v>1.2E-2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3.657</v>
      </c>
      <c r="EA235">
        <v>0</v>
      </c>
      <c r="EB235">
        <v>0</v>
      </c>
      <c r="EC235">
        <v>28.65</v>
      </c>
      <c r="ED235">
        <v>1.7689999999999999</v>
      </c>
      <c r="EE235">
        <v>68.400000000000006</v>
      </c>
      <c r="EF235">
        <v>2.8029999999999999</v>
      </c>
      <c r="EG235">
        <v>2.0316700000000001</v>
      </c>
      <c r="EH235">
        <v>2.4289999999999998</v>
      </c>
      <c r="EI235">
        <v>175</v>
      </c>
      <c r="EJ235">
        <v>0</v>
      </c>
      <c r="EK235">
        <v>0</v>
      </c>
      <c r="EL235">
        <v>0</v>
      </c>
      <c r="EM235" t="s">
        <v>241</v>
      </c>
      <c r="EX235" t="s">
        <v>241</v>
      </c>
      <c r="FA235" t="s">
        <v>242</v>
      </c>
      <c r="FG235" t="s">
        <v>241</v>
      </c>
      <c r="FH235" t="s">
        <v>241</v>
      </c>
      <c r="FI235" t="s">
        <v>241</v>
      </c>
      <c r="FJ235" t="s">
        <v>241</v>
      </c>
      <c r="GA235" t="s">
        <v>242</v>
      </c>
      <c r="GE235" t="s">
        <v>242</v>
      </c>
      <c r="GF235" t="s">
        <v>242</v>
      </c>
      <c r="GG235" t="s">
        <v>266</v>
      </c>
      <c r="GH235" t="s">
        <v>250</v>
      </c>
      <c r="GI235" t="s">
        <v>242</v>
      </c>
      <c r="GJ235" t="s">
        <v>242</v>
      </c>
      <c r="GK235" t="s">
        <v>242</v>
      </c>
      <c r="GL235">
        <v>0</v>
      </c>
      <c r="GM235">
        <v>0</v>
      </c>
      <c r="GN235">
        <v>0</v>
      </c>
    </row>
    <row r="236" spans="1:214">
      <c r="A236">
        <v>4</v>
      </c>
      <c r="B236" t="s">
        <v>341</v>
      </c>
      <c r="D236" t="s">
        <v>241</v>
      </c>
      <c r="E236" t="s">
        <v>231</v>
      </c>
      <c r="F236">
        <v>465.5</v>
      </c>
      <c r="G236">
        <v>1947.652</v>
      </c>
      <c r="H236">
        <v>103.398</v>
      </c>
      <c r="I236">
        <v>21.39</v>
      </c>
      <c r="J236">
        <v>30.55</v>
      </c>
      <c r="K236">
        <v>24.38</v>
      </c>
      <c r="L236">
        <v>4.6520000000000001</v>
      </c>
      <c r="M236">
        <v>4.7539999999999996</v>
      </c>
      <c r="N236">
        <v>0.313</v>
      </c>
      <c r="O236">
        <v>0</v>
      </c>
      <c r="P236">
        <v>5.4</v>
      </c>
      <c r="Q236">
        <v>2.4</v>
      </c>
      <c r="R236">
        <v>1.6E-2</v>
      </c>
      <c r="S236">
        <v>0</v>
      </c>
      <c r="T236">
        <v>0.67600000000000005</v>
      </c>
      <c r="U236">
        <v>0.51500000000000001</v>
      </c>
      <c r="V236">
        <v>37.5</v>
      </c>
      <c r="W236">
        <v>0.77300000000000002</v>
      </c>
      <c r="X236">
        <v>0.252</v>
      </c>
      <c r="Y236">
        <v>3.3639999999999999</v>
      </c>
      <c r="Z236">
        <v>7.1589999999999998</v>
      </c>
      <c r="AA236">
        <v>0.78300000000000003</v>
      </c>
      <c r="AB236">
        <v>0.52200000000000002</v>
      </c>
      <c r="AC236">
        <v>4.46</v>
      </c>
      <c r="AD236">
        <v>29.7</v>
      </c>
      <c r="AE236">
        <v>1.2</v>
      </c>
      <c r="AF236">
        <v>51.078000000000003</v>
      </c>
      <c r="AG236">
        <v>1198.0999999999999</v>
      </c>
      <c r="AH236">
        <v>523</v>
      </c>
      <c r="AI236">
        <v>44.3</v>
      </c>
      <c r="AJ236">
        <v>56</v>
      </c>
      <c r="AK236">
        <v>247.3</v>
      </c>
      <c r="AL236">
        <v>247.1</v>
      </c>
      <c r="AM236">
        <v>1659.7</v>
      </c>
      <c r="AN236">
        <v>2.1549999999999998</v>
      </c>
      <c r="AO236">
        <v>2.9470000000000001</v>
      </c>
      <c r="AP236">
        <v>0.27</v>
      </c>
      <c r="AQ236">
        <v>0.89700000000000002</v>
      </c>
      <c r="AR236">
        <v>111</v>
      </c>
      <c r="AS236">
        <v>4.6100000000000003</v>
      </c>
      <c r="AT236">
        <v>0</v>
      </c>
      <c r="AU236">
        <v>0</v>
      </c>
      <c r="AV236">
        <v>0</v>
      </c>
      <c r="AW236">
        <v>0</v>
      </c>
      <c r="AX236">
        <v>0.88400000000000001</v>
      </c>
      <c r="AY236">
        <v>0.53500000000000003</v>
      </c>
      <c r="AZ236">
        <v>0</v>
      </c>
      <c r="BA236">
        <v>1.419</v>
      </c>
      <c r="BB236">
        <v>1.155</v>
      </c>
      <c r="BC236">
        <v>1.1850000000000001</v>
      </c>
      <c r="BD236">
        <v>0</v>
      </c>
      <c r="BE236">
        <v>2.3450000000000002</v>
      </c>
      <c r="BF236">
        <v>0.01</v>
      </c>
      <c r="BG236">
        <v>0</v>
      </c>
      <c r="BH236">
        <v>0</v>
      </c>
      <c r="BI236">
        <v>21.320799999999998</v>
      </c>
      <c r="BJ236">
        <v>21.320799999999998</v>
      </c>
      <c r="BK236">
        <v>1.2330000000000001</v>
      </c>
      <c r="BL236">
        <v>1.498</v>
      </c>
      <c r="BM236">
        <v>0.4778</v>
      </c>
      <c r="BN236">
        <v>1.0720000000000001</v>
      </c>
      <c r="BO236">
        <v>0.14299999999999999</v>
      </c>
      <c r="BP236">
        <v>1.82</v>
      </c>
      <c r="BQ236">
        <v>2.6190000000000002</v>
      </c>
      <c r="BR236">
        <v>0.96399999999999997</v>
      </c>
      <c r="BS236">
        <v>1.494</v>
      </c>
      <c r="BT236">
        <v>1.6439999999999999</v>
      </c>
      <c r="BU236">
        <v>0.48499999999999999</v>
      </c>
      <c r="BV236">
        <v>0.255</v>
      </c>
      <c r="BW236">
        <v>0.84699999999999998</v>
      </c>
      <c r="BX236">
        <v>0.70699999999999996</v>
      </c>
      <c r="BY236">
        <v>0.89200000000000002</v>
      </c>
      <c r="BZ236">
        <v>0.23</v>
      </c>
      <c r="CA236">
        <v>1.083</v>
      </c>
      <c r="CB236">
        <v>1.2110000000000001</v>
      </c>
      <c r="CC236">
        <v>0.70099999999999996</v>
      </c>
      <c r="CD236">
        <v>10.494999999999999</v>
      </c>
      <c r="CE236">
        <v>1.145</v>
      </c>
      <c r="CF236">
        <v>1.8740000000000001</v>
      </c>
      <c r="CG236">
        <v>3.552</v>
      </c>
      <c r="CH236">
        <v>1.0629999999999999</v>
      </c>
      <c r="CI236">
        <v>1.0920000000000001</v>
      </c>
      <c r="CJ236">
        <v>0.89800000000000002</v>
      </c>
      <c r="CK236">
        <v>9.6240000000000006</v>
      </c>
      <c r="CL236">
        <v>153.5</v>
      </c>
      <c r="CM236">
        <v>50.6</v>
      </c>
      <c r="CN236">
        <v>0</v>
      </c>
      <c r="CO236">
        <v>0</v>
      </c>
      <c r="CP236">
        <v>0</v>
      </c>
      <c r="CQ236">
        <v>0</v>
      </c>
      <c r="CR236">
        <v>0.06</v>
      </c>
      <c r="CS236">
        <v>0.38400000000000001</v>
      </c>
      <c r="CT236">
        <v>1.2E-2</v>
      </c>
      <c r="CU236">
        <v>6.6680000000000001</v>
      </c>
      <c r="CV236">
        <v>2.4E-2</v>
      </c>
      <c r="CW236">
        <v>3.7490000000000001</v>
      </c>
      <c r="CX236">
        <v>1.2E-2</v>
      </c>
      <c r="CY236">
        <v>0</v>
      </c>
      <c r="CZ236">
        <v>0</v>
      </c>
      <c r="DA236">
        <v>10.923</v>
      </c>
      <c r="DB236">
        <v>0</v>
      </c>
      <c r="DC236">
        <v>0</v>
      </c>
      <c r="DD236">
        <v>0.91200000000000003</v>
      </c>
      <c r="DE236">
        <v>1.2E-2</v>
      </c>
      <c r="DF236">
        <v>12.907999999999999</v>
      </c>
      <c r="DG236">
        <v>0.252</v>
      </c>
      <c r="DH236">
        <v>0</v>
      </c>
      <c r="DI236">
        <v>0</v>
      </c>
      <c r="DJ236">
        <v>14.084</v>
      </c>
      <c r="DK236">
        <v>0</v>
      </c>
      <c r="DL236">
        <v>0</v>
      </c>
      <c r="DM236">
        <v>3.2360000000000002</v>
      </c>
      <c r="DN236">
        <v>0.28899999999999998</v>
      </c>
      <c r="DO236">
        <v>0</v>
      </c>
      <c r="DP236">
        <v>0</v>
      </c>
      <c r="DQ236">
        <v>3.5999999999999997E-2</v>
      </c>
      <c r="DR236">
        <v>2.4E-2</v>
      </c>
      <c r="DS236">
        <v>0.06</v>
      </c>
      <c r="DT236">
        <v>1.2E-2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3.657</v>
      </c>
      <c r="EA236">
        <v>0</v>
      </c>
      <c r="EB236">
        <v>0</v>
      </c>
      <c r="EC236">
        <v>28.65</v>
      </c>
      <c r="ED236">
        <v>1.7689999999999999</v>
      </c>
      <c r="EE236">
        <v>68.400000000000006</v>
      </c>
      <c r="EF236">
        <v>2.8029999999999999</v>
      </c>
      <c r="EG236">
        <v>2.0316700000000001</v>
      </c>
      <c r="EH236">
        <v>2.4289999999999998</v>
      </c>
      <c r="EI236">
        <v>175</v>
      </c>
      <c r="EJ236">
        <v>0</v>
      </c>
      <c r="EK236">
        <v>0</v>
      </c>
      <c r="EL236">
        <v>0</v>
      </c>
      <c r="EM236" t="s">
        <v>241</v>
      </c>
      <c r="EN236" t="s">
        <v>242</v>
      </c>
      <c r="EO236" t="s">
        <v>242</v>
      </c>
      <c r="EP236" t="s">
        <v>242</v>
      </c>
      <c r="EQ236" t="s">
        <v>242</v>
      </c>
      <c r="ER236" t="s">
        <v>242</v>
      </c>
      <c r="ES236" t="s">
        <v>242</v>
      </c>
      <c r="ET236" t="s">
        <v>242</v>
      </c>
      <c r="EU236" t="s">
        <v>242</v>
      </c>
      <c r="EV236" t="s">
        <v>242</v>
      </c>
      <c r="EW236" t="s">
        <v>242</v>
      </c>
      <c r="EX236" t="s">
        <v>241</v>
      </c>
      <c r="EY236" t="s">
        <v>242</v>
      </c>
      <c r="EZ236" t="s">
        <v>242</v>
      </c>
      <c r="FA236" t="s">
        <v>242</v>
      </c>
      <c r="FB236" t="s">
        <v>242</v>
      </c>
      <c r="FC236" t="s">
        <v>242</v>
      </c>
      <c r="FD236" t="s">
        <v>242</v>
      </c>
      <c r="FE236" t="s">
        <v>242</v>
      </c>
      <c r="FF236" t="s">
        <v>242</v>
      </c>
      <c r="FG236" t="s">
        <v>241</v>
      </c>
      <c r="FH236" t="s">
        <v>241</v>
      </c>
      <c r="FI236" t="s">
        <v>241</v>
      </c>
      <c r="FJ236" t="s">
        <v>241</v>
      </c>
      <c r="FK236" t="s">
        <v>242</v>
      </c>
      <c r="FL236" t="s">
        <v>242</v>
      </c>
      <c r="FM236" t="s">
        <v>242</v>
      </c>
      <c r="FN236" t="s">
        <v>242</v>
      </c>
      <c r="FO236" t="s">
        <v>242</v>
      </c>
      <c r="FP236" t="s">
        <v>242</v>
      </c>
      <c r="FQ236" t="s">
        <v>242</v>
      </c>
      <c r="FR236" t="s">
        <v>242</v>
      </c>
      <c r="FS236" t="s">
        <v>242</v>
      </c>
      <c r="FT236" t="s">
        <v>242</v>
      </c>
      <c r="FU236" t="s">
        <v>242</v>
      </c>
      <c r="FV236" t="s">
        <v>242</v>
      </c>
      <c r="FW236" t="s">
        <v>242</v>
      </c>
      <c r="FX236" t="s">
        <v>242</v>
      </c>
      <c r="FY236" t="s">
        <v>242</v>
      </c>
      <c r="FZ236" t="s">
        <v>242</v>
      </c>
      <c r="GA236" t="s">
        <v>242</v>
      </c>
      <c r="GB236" t="s">
        <v>242</v>
      </c>
      <c r="GC236" t="s">
        <v>242</v>
      </c>
      <c r="GD236" t="s">
        <v>242</v>
      </c>
      <c r="GE236" t="s">
        <v>242</v>
      </c>
      <c r="GF236" t="s">
        <v>242</v>
      </c>
      <c r="GG236" t="s">
        <v>266</v>
      </c>
      <c r="GH236" t="s">
        <v>250</v>
      </c>
      <c r="GI236" t="s">
        <v>242</v>
      </c>
      <c r="GJ236" t="s">
        <v>242</v>
      </c>
      <c r="GK236" t="s">
        <v>242</v>
      </c>
      <c r="GL236">
        <v>0</v>
      </c>
      <c r="GM236">
        <v>0</v>
      </c>
      <c r="GN236">
        <v>0</v>
      </c>
      <c r="GR236" t="s">
        <v>242</v>
      </c>
      <c r="GS236" t="s">
        <v>242</v>
      </c>
      <c r="GT236" t="s">
        <v>242</v>
      </c>
      <c r="GU236" t="s">
        <v>242</v>
      </c>
      <c r="GV236" t="s">
        <v>242</v>
      </c>
      <c r="GW236" t="s">
        <v>242</v>
      </c>
      <c r="GX236" t="s">
        <v>242</v>
      </c>
      <c r="GY236" t="s">
        <v>242</v>
      </c>
      <c r="GZ236" t="s">
        <v>242</v>
      </c>
      <c r="HA236" t="s">
        <v>242</v>
      </c>
      <c r="HB236" t="s">
        <v>242</v>
      </c>
      <c r="HC236" t="s">
        <v>242</v>
      </c>
      <c r="HD236" t="s">
        <v>242</v>
      </c>
      <c r="HE236" t="s">
        <v>242</v>
      </c>
      <c r="HF236" t="s">
        <v>242</v>
      </c>
    </row>
    <row r="237" spans="1:214">
      <c r="A237">
        <v>3</v>
      </c>
      <c r="B237" t="s">
        <v>267</v>
      </c>
      <c r="F237">
        <v>536.29999999999995</v>
      </c>
      <c r="G237">
        <v>2243.8791999999999</v>
      </c>
      <c r="H237">
        <v>96.486000000000004</v>
      </c>
      <c r="I237">
        <v>20.405999999999999</v>
      </c>
      <c r="J237">
        <v>38.637999999999998</v>
      </c>
      <c r="K237">
        <v>24.5</v>
      </c>
      <c r="L237">
        <v>4.7119999999999997</v>
      </c>
      <c r="M237">
        <v>4.3940000000000001</v>
      </c>
      <c r="N237">
        <v>0.313</v>
      </c>
      <c r="O237">
        <v>0</v>
      </c>
      <c r="P237">
        <v>29.4</v>
      </c>
      <c r="Q237">
        <v>6</v>
      </c>
      <c r="R237">
        <v>0.14799999999999999</v>
      </c>
      <c r="S237">
        <v>0</v>
      </c>
      <c r="T237">
        <v>0.7</v>
      </c>
      <c r="U237">
        <v>0.56299999999999994</v>
      </c>
      <c r="V237">
        <v>36.299999999999997</v>
      </c>
      <c r="W237">
        <v>0.52100000000000002</v>
      </c>
      <c r="X237">
        <v>0.26400000000000001</v>
      </c>
      <c r="Y237">
        <v>3.5920000000000001</v>
      </c>
      <c r="Z237">
        <v>7.2430000000000003</v>
      </c>
      <c r="AA237">
        <v>0.72299999999999998</v>
      </c>
      <c r="AB237">
        <v>0.35399999999999998</v>
      </c>
      <c r="AC237">
        <v>3.38</v>
      </c>
      <c r="AD237">
        <v>29.7</v>
      </c>
      <c r="AE237">
        <v>2.4</v>
      </c>
      <c r="AF237">
        <v>49.902000000000001</v>
      </c>
      <c r="AG237">
        <v>1075.7</v>
      </c>
      <c r="AH237">
        <v>443.8</v>
      </c>
      <c r="AI237">
        <v>44.3</v>
      </c>
      <c r="AJ237">
        <v>53.6</v>
      </c>
      <c r="AK237">
        <v>200.5</v>
      </c>
      <c r="AL237">
        <v>238.7</v>
      </c>
      <c r="AM237">
        <v>1495.3</v>
      </c>
      <c r="AN237">
        <v>2.6110000000000002</v>
      </c>
      <c r="AO237">
        <v>3.7389999999999999</v>
      </c>
      <c r="AP237">
        <v>0.29399999999999998</v>
      </c>
      <c r="AQ237">
        <v>0.86099999999999999</v>
      </c>
      <c r="AR237">
        <v>109.8</v>
      </c>
      <c r="AS237">
        <v>3.17</v>
      </c>
      <c r="AT237">
        <v>0</v>
      </c>
      <c r="AU237">
        <v>0</v>
      </c>
      <c r="AV237">
        <v>0</v>
      </c>
      <c r="AW237">
        <v>0</v>
      </c>
      <c r="AX237">
        <v>0.92</v>
      </c>
      <c r="AY237">
        <v>0.55900000000000005</v>
      </c>
      <c r="AZ237">
        <v>0</v>
      </c>
      <c r="BA237">
        <v>1.4790000000000001</v>
      </c>
      <c r="BB237">
        <v>1.143</v>
      </c>
      <c r="BC237">
        <v>1.1850000000000001</v>
      </c>
      <c r="BD237">
        <v>0</v>
      </c>
      <c r="BE237">
        <v>2.3330000000000002</v>
      </c>
      <c r="BF237">
        <v>0.01</v>
      </c>
      <c r="BG237">
        <v>0</v>
      </c>
      <c r="BH237">
        <v>7.1999999999999995E-2</v>
      </c>
      <c r="BI237">
        <v>21.320799999999998</v>
      </c>
      <c r="BJ237">
        <v>21.392800000000001</v>
      </c>
      <c r="BK237">
        <v>1.2450000000000001</v>
      </c>
      <c r="BL237">
        <v>1.51</v>
      </c>
      <c r="BM237">
        <v>0.48980000000000001</v>
      </c>
      <c r="BN237">
        <v>1.0840000000000001</v>
      </c>
      <c r="BO237">
        <v>0.155</v>
      </c>
      <c r="BP237">
        <v>1.8320000000000001</v>
      </c>
      <c r="BQ237">
        <v>2.6549999999999998</v>
      </c>
      <c r="BR237">
        <v>0.94</v>
      </c>
      <c r="BS237">
        <v>1.494</v>
      </c>
      <c r="BT237">
        <v>1.548</v>
      </c>
      <c r="BU237">
        <v>0.46100000000000002</v>
      </c>
      <c r="BV237">
        <v>0.24299999999999999</v>
      </c>
      <c r="BW237">
        <v>0.81100000000000005</v>
      </c>
      <c r="BX237">
        <v>0.65900000000000003</v>
      </c>
      <c r="BY237">
        <v>0.85599999999999998</v>
      </c>
      <c r="BZ237">
        <v>0.218</v>
      </c>
      <c r="CA237">
        <v>1.0589999999999999</v>
      </c>
      <c r="CB237">
        <v>1.1870000000000001</v>
      </c>
      <c r="CC237">
        <v>0.64100000000000001</v>
      </c>
      <c r="CD237">
        <v>10.111000000000001</v>
      </c>
      <c r="CE237">
        <v>1.133</v>
      </c>
      <c r="CF237">
        <v>1.79</v>
      </c>
      <c r="CG237">
        <v>3.4079999999999999</v>
      </c>
      <c r="CH237">
        <v>0.97899999999999998</v>
      </c>
      <c r="CI237">
        <v>1.044</v>
      </c>
      <c r="CJ237">
        <v>0.81399999999999995</v>
      </c>
      <c r="CK237">
        <v>9.1679999999999993</v>
      </c>
      <c r="CL237">
        <v>122.3</v>
      </c>
      <c r="CM237">
        <v>41</v>
      </c>
      <c r="CN237">
        <v>0</v>
      </c>
      <c r="CO237">
        <v>0</v>
      </c>
      <c r="CP237">
        <v>0</v>
      </c>
      <c r="CQ237">
        <v>0</v>
      </c>
      <c r="CR237">
        <v>7.1999999999999995E-2</v>
      </c>
      <c r="CS237">
        <v>0.55200000000000005</v>
      </c>
      <c r="CT237">
        <v>3.5999999999999997E-2</v>
      </c>
      <c r="CU237">
        <v>8.4920000000000009</v>
      </c>
      <c r="CV237">
        <v>7.1999999999999995E-2</v>
      </c>
      <c r="CW237">
        <v>4.7450000000000001</v>
      </c>
      <c r="CX237">
        <v>2.4E-2</v>
      </c>
      <c r="CY237">
        <v>0</v>
      </c>
      <c r="CZ237">
        <v>0</v>
      </c>
      <c r="DA237">
        <v>14.007</v>
      </c>
      <c r="DB237">
        <v>0.06</v>
      </c>
      <c r="DC237">
        <v>0</v>
      </c>
      <c r="DD237">
        <v>1.26</v>
      </c>
      <c r="DE237">
        <v>2.4E-2</v>
      </c>
      <c r="DF237">
        <v>16.196000000000002</v>
      </c>
      <c r="DG237">
        <v>0.28799999999999998</v>
      </c>
      <c r="DH237">
        <v>0</v>
      </c>
      <c r="DI237">
        <v>0</v>
      </c>
      <c r="DJ237">
        <v>17.827999999999999</v>
      </c>
      <c r="DK237">
        <v>0</v>
      </c>
      <c r="DL237">
        <v>0</v>
      </c>
      <c r="DM237">
        <v>3.7160000000000002</v>
      </c>
      <c r="DN237">
        <v>0.373</v>
      </c>
      <c r="DO237">
        <v>0</v>
      </c>
      <c r="DP237">
        <v>0</v>
      </c>
      <c r="DQ237">
        <v>4.8000000000000001E-2</v>
      </c>
      <c r="DR237">
        <v>2.4E-2</v>
      </c>
      <c r="DS237">
        <v>0.108</v>
      </c>
      <c r="DT237">
        <v>2.4E-2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4.2809999999999997</v>
      </c>
      <c r="EA237">
        <v>0</v>
      </c>
      <c r="EB237">
        <v>0</v>
      </c>
      <c r="EC237">
        <v>36.101999999999997</v>
      </c>
      <c r="ED237">
        <v>2.3330000000000002</v>
      </c>
      <c r="EE237">
        <v>64.8</v>
      </c>
      <c r="EF237">
        <v>2.7789999999999999</v>
      </c>
      <c r="EG237">
        <v>2.0416699999999999</v>
      </c>
      <c r="EH237">
        <v>2.165</v>
      </c>
      <c r="EI237">
        <v>175</v>
      </c>
      <c r="EJ237">
        <v>0</v>
      </c>
      <c r="EK237">
        <v>0</v>
      </c>
      <c r="EL237">
        <v>0</v>
      </c>
      <c r="EM237" t="s">
        <v>241</v>
      </c>
      <c r="EU237" t="s">
        <v>241</v>
      </c>
      <c r="EV237" t="s">
        <v>241</v>
      </c>
      <c r="EX237" t="s">
        <v>241</v>
      </c>
      <c r="FA237" t="s">
        <v>242</v>
      </c>
      <c r="FG237" t="s">
        <v>241</v>
      </c>
      <c r="FH237" t="s">
        <v>241</v>
      </c>
      <c r="FI237" t="s">
        <v>241</v>
      </c>
      <c r="FJ237" t="s">
        <v>241</v>
      </c>
      <c r="FM237" t="s">
        <v>241</v>
      </c>
      <c r="GA237" t="s">
        <v>242</v>
      </c>
      <c r="GE237" t="s">
        <v>242</v>
      </c>
      <c r="GF237" t="s">
        <v>242</v>
      </c>
      <c r="GG237" t="s">
        <v>251</v>
      </c>
      <c r="GH237" t="s">
        <v>268</v>
      </c>
      <c r="GI237" t="s">
        <v>242</v>
      </c>
      <c r="GJ237" t="s">
        <v>242</v>
      </c>
      <c r="GK237" t="s">
        <v>242</v>
      </c>
      <c r="GL237">
        <v>0</v>
      </c>
      <c r="GM237">
        <v>0</v>
      </c>
      <c r="GN237">
        <v>0</v>
      </c>
    </row>
    <row r="238" spans="1:214">
      <c r="A238">
        <v>4</v>
      </c>
      <c r="B238" t="s">
        <v>344</v>
      </c>
      <c r="D238" t="s">
        <v>241</v>
      </c>
      <c r="E238" t="s">
        <v>231</v>
      </c>
      <c r="F238">
        <v>536.29999999999995</v>
      </c>
      <c r="G238">
        <v>2243.8791999999999</v>
      </c>
      <c r="H238">
        <v>96.486000000000004</v>
      </c>
      <c r="I238">
        <v>20.405999999999999</v>
      </c>
      <c r="J238">
        <v>38.637999999999998</v>
      </c>
      <c r="K238">
        <v>24.5</v>
      </c>
      <c r="L238">
        <v>4.7119999999999997</v>
      </c>
      <c r="M238">
        <v>4.3940000000000001</v>
      </c>
      <c r="N238">
        <v>0.313</v>
      </c>
      <c r="O238">
        <v>0</v>
      </c>
      <c r="P238">
        <v>29.4</v>
      </c>
      <c r="Q238">
        <v>6</v>
      </c>
      <c r="R238">
        <v>0.14799999999999999</v>
      </c>
      <c r="S238">
        <v>0</v>
      </c>
      <c r="T238">
        <v>0.7</v>
      </c>
      <c r="U238">
        <v>0.56299999999999994</v>
      </c>
      <c r="V238">
        <v>36.299999999999997</v>
      </c>
      <c r="W238">
        <v>0.52100000000000002</v>
      </c>
      <c r="X238">
        <v>0.26400000000000001</v>
      </c>
      <c r="Y238">
        <v>3.5920000000000001</v>
      </c>
      <c r="Z238">
        <v>7.2430000000000003</v>
      </c>
      <c r="AA238">
        <v>0.72299999999999998</v>
      </c>
      <c r="AB238">
        <v>0.35399999999999998</v>
      </c>
      <c r="AC238">
        <v>3.38</v>
      </c>
      <c r="AD238">
        <v>29.7</v>
      </c>
      <c r="AE238">
        <v>2.4</v>
      </c>
      <c r="AF238">
        <v>49.902000000000001</v>
      </c>
      <c r="AG238">
        <v>1075.7</v>
      </c>
      <c r="AH238">
        <v>443.8</v>
      </c>
      <c r="AI238">
        <v>44.3</v>
      </c>
      <c r="AJ238">
        <v>53.6</v>
      </c>
      <c r="AK238">
        <v>200.5</v>
      </c>
      <c r="AL238">
        <v>238.7</v>
      </c>
      <c r="AM238">
        <v>1495.3</v>
      </c>
      <c r="AN238">
        <v>2.6110000000000002</v>
      </c>
      <c r="AO238">
        <v>3.7389999999999999</v>
      </c>
      <c r="AP238">
        <v>0.29399999999999998</v>
      </c>
      <c r="AQ238">
        <v>0.86099999999999999</v>
      </c>
      <c r="AR238">
        <v>109.8</v>
      </c>
      <c r="AS238">
        <v>3.17</v>
      </c>
      <c r="AT238">
        <v>0</v>
      </c>
      <c r="AU238">
        <v>0</v>
      </c>
      <c r="AV238">
        <v>0</v>
      </c>
      <c r="AW238">
        <v>0</v>
      </c>
      <c r="AX238">
        <v>0.92</v>
      </c>
      <c r="AY238">
        <v>0.55900000000000005</v>
      </c>
      <c r="AZ238">
        <v>0</v>
      </c>
      <c r="BA238">
        <v>1.4790000000000001</v>
      </c>
      <c r="BB238">
        <v>1.143</v>
      </c>
      <c r="BC238">
        <v>1.1850000000000001</v>
      </c>
      <c r="BD238">
        <v>0</v>
      </c>
      <c r="BE238">
        <v>2.3330000000000002</v>
      </c>
      <c r="BF238">
        <v>0.01</v>
      </c>
      <c r="BG238">
        <v>0</v>
      </c>
      <c r="BH238">
        <v>7.1999999999999995E-2</v>
      </c>
      <c r="BI238">
        <v>21.320799999999998</v>
      </c>
      <c r="BJ238">
        <v>21.392800000000001</v>
      </c>
      <c r="BK238">
        <v>1.2450000000000001</v>
      </c>
      <c r="BL238">
        <v>1.51</v>
      </c>
      <c r="BM238">
        <v>0.48980000000000001</v>
      </c>
      <c r="BN238">
        <v>1.0840000000000001</v>
      </c>
      <c r="BO238">
        <v>0.155</v>
      </c>
      <c r="BP238">
        <v>1.8320000000000001</v>
      </c>
      <c r="BQ238">
        <v>2.6549999999999998</v>
      </c>
      <c r="BR238">
        <v>0.94</v>
      </c>
      <c r="BS238">
        <v>1.494</v>
      </c>
      <c r="BT238">
        <v>1.548</v>
      </c>
      <c r="BU238">
        <v>0.46100000000000002</v>
      </c>
      <c r="BV238">
        <v>0.24299999999999999</v>
      </c>
      <c r="BW238">
        <v>0.81100000000000005</v>
      </c>
      <c r="BX238">
        <v>0.65900000000000003</v>
      </c>
      <c r="BY238">
        <v>0.85599999999999998</v>
      </c>
      <c r="BZ238">
        <v>0.218</v>
      </c>
      <c r="CA238">
        <v>1.0589999999999999</v>
      </c>
      <c r="CB238">
        <v>1.1870000000000001</v>
      </c>
      <c r="CC238">
        <v>0.64100000000000001</v>
      </c>
      <c r="CD238">
        <v>10.111000000000001</v>
      </c>
      <c r="CE238">
        <v>1.133</v>
      </c>
      <c r="CF238">
        <v>1.79</v>
      </c>
      <c r="CG238">
        <v>3.4079999999999999</v>
      </c>
      <c r="CH238">
        <v>0.97899999999999998</v>
      </c>
      <c r="CI238">
        <v>1.044</v>
      </c>
      <c r="CJ238">
        <v>0.81399999999999995</v>
      </c>
      <c r="CK238">
        <v>9.1679999999999993</v>
      </c>
      <c r="CL238">
        <v>122.3</v>
      </c>
      <c r="CM238">
        <v>41</v>
      </c>
      <c r="CN238">
        <v>0</v>
      </c>
      <c r="CO238">
        <v>0</v>
      </c>
      <c r="CP238">
        <v>0</v>
      </c>
      <c r="CQ238">
        <v>0</v>
      </c>
      <c r="CR238">
        <v>7.1999999999999995E-2</v>
      </c>
      <c r="CS238">
        <v>0.55200000000000005</v>
      </c>
      <c r="CT238">
        <v>3.5999999999999997E-2</v>
      </c>
      <c r="CU238">
        <v>8.4920000000000009</v>
      </c>
      <c r="CV238">
        <v>7.1999999999999995E-2</v>
      </c>
      <c r="CW238">
        <v>4.7450000000000001</v>
      </c>
      <c r="CX238">
        <v>2.4E-2</v>
      </c>
      <c r="CY238">
        <v>0</v>
      </c>
      <c r="CZ238">
        <v>0</v>
      </c>
      <c r="DA238">
        <v>14.007</v>
      </c>
      <c r="DB238">
        <v>0.06</v>
      </c>
      <c r="DC238">
        <v>0</v>
      </c>
      <c r="DD238">
        <v>1.26</v>
      </c>
      <c r="DE238">
        <v>2.4E-2</v>
      </c>
      <c r="DF238">
        <v>16.196000000000002</v>
      </c>
      <c r="DG238">
        <v>0.28799999999999998</v>
      </c>
      <c r="DH238">
        <v>0</v>
      </c>
      <c r="DI238">
        <v>0</v>
      </c>
      <c r="DJ238">
        <v>17.827999999999999</v>
      </c>
      <c r="DK238">
        <v>0</v>
      </c>
      <c r="DL238">
        <v>0</v>
      </c>
      <c r="DM238">
        <v>3.7160000000000002</v>
      </c>
      <c r="DN238">
        <v>0.373</v>
      </c>
      <c r="DO238">
        <v>0</v>
      </c>
      <c r="DP238">
        <v>0</v>
      </c>
      <c r="DQ238">
        <v>4.8000000000000001E-2</v>
      </c>
      <c r="DR238">
        <v>2.4E-2</v>
      </c>
      <c r="DS238">
        <v>0.108</v>
      </c>
      <c r="DT238">
        <v>2.4E-2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4.2809999999999997</v>
      </c>
      <c r="EA238">
        <v>0</v>
      </c>
      <c r="EB238">
        <v>0</v>
      </c>
      <c r="EC238">
        <v>36.101999999999997</v>
      </c>
      <c r="ED238">
        <v>2.3330000000000002</v>
      </c>
      <c r="EE238">
        <v>64.8</v>
      </c>
      <c r="EF238">
        <v>2.7789999999999999</v>
      </c>
      <c r="EG238">
        <v>2.0416699999999999</v>
      </c>
      <c r="EH238">
        <v>2.165</v>
      </c>
      <c r="EI238">
        <v>175</v>
      </c>
      <c r="EJ238">
        <v>0</v>
      </c>
      <c r="EK238">
        <v>0</v>
      </c>
      <c r="EL238">
        <v>0</v>
      </c>
      <c r="EM238" t="s">
        <v>241</v>
      </c>
      <c r="EN238" t="s">
        <v>242</v>
      </c>
      <c r="EO238" t="s">
        <v>242</v>
      </c>
      <c r="EP238" t="s">
        <v>242</v>
      </c>
      <c r="EQ238" t="s">
        <v>242</v>
      </c>
      <c r="ER238" t="s">
        <v>242</v>
      </c>
      <c r="ES238" t="s">
        <v>242</v>
      </c>
      <c r="ET238" t="s">
        <v>242</v>
      </c>
      <c r="EU238" t="s">
        <v>241</v>
      </c>
      <c r="EV238" t="s">
        <v>241</v>
      </c>
      <c r="EW238" t="s">
        <v>242</v>
      </c>
      <c r="EX238" t="s">
        <v>241</v>
      </c>
      <c r="EY238" t="s">
        <v>242</v>
      </c>
      <c r="EZ238" t="s">
        <v>242</v>
      </c>
      <c r="FA238" t="s">
        <v>242</v>
      </c>
      <c r="FB238" t="s">
        <v>242</v>
      </c>
      <c r="FC238" t="s">
        <v>242</v>
      </c>
      <c r="FD238" t="s">
        <v>242</v>
      </c>
      <c r="FE238" t="s">
        <v>242</v>
      </c>
      <c r="FF238" t="s">
        <v>242</v>
      </c>
      <c r="FG238" t="s">
        <v>241</v>
      </c>
      <c r="FH238" t="s">
        <v>241</v>
      </c>
      <c r="FI238" t="s">
        <v>241</v>
      </c>
      <c r="FJ238" t="s">
        <v>241</v>
      </c>
      <c r="FK238" t="s">
        <v>242</v>
      </c>
      <c r="FL238" t="s">
        <v>242</v>
      </c>
      <c r="FM238" t="s">
        <v>241</v>
      </c>
      <c r="FN238" t="s">
        <v>242</v>
      </c>
      <c r="FO238" t="s">
        <v>242</v>
      </c>
      <c r="FP238" t="s">
        <v>242</v>
      </c>
      <c r="FQ238" t="s">
        <v>242</v>
      </c>
      <c r="FR238" t="s">
        <v>242</v>
      </c>
      <c r="FS238" t="s">
        <v>242</v>
      </c>
      <c r="FT238" t="s">
        <v>242</v>
      </c>
      <c r="FU238" t="s">
        <v>242</v>
      </c>
      <c r="FV238" t="s">
        <v>242</v>
      </c>
      <c r="FW238" t="s">
        <v>242</v>
      </c>
      <c r="FX238" t="s">
        <v>242</v>
      </c>
      <c r="FY238" t="s">
        <v>242</v>
      </c>
      <c r="FZ238" t="s">
        <v>242</v>
      </c>
      <c r="GA238" t="s">
        <v>242</v>
      </c>
      <c r="GB238" t="s">
        <v>242</v>
      </c>
      <c r="GC238" t="s">
        <v>242</v>
      </c>
      <c r="GD238" t="s">
        <v>242</v>
      </c>
      <c r="GE238" t="s">
        <v>242</v>
      </c>
      <c r="GF238" t="s">
        <v>242</v>
      </c>
      <c r="GG238" t="s">
        <v>251</v>
      </c>
      <c r="GH238" t="s">
        <v>268</v>
      </c>
      <c r="GI238" t="s">
        <v>242</v>
      </c>
      <c r="GJ238" t="s">
        <v>242</v>
      </c>
      <c r="GK238" t="s">
        <v>242</v>
      </c>
      <c r="GL238">
        <v>0</v>
      </c>
      <c r="GM238">
        <v>0</v>
      </c>
      <c r="GN238">
        <v>0</v>
      </c>
      <c r="GR238" t="s">
        <v>242</v>
      </c>
      <c r="GS238" t="s">
        <v>242</v>
      </c>
      <c r="GT238" t="s">
        <v>242</v>
      </c>
      <c r="GU238" t="s">
        <v>242</v>
      </c>
      <c r="GV238" t="s">
        <v>242</v>
      </c>
      <c r="GW238" t="s">
        <v>242</v>
      </c>
      <c r="GX238" t="s">
        <v>242</v>
      </c>
      <c r="GY238" t="s">
        <v>242</v>
      </c>
      <c r="GZ238" t="s">
        <v>242</v>
      </c>
      <c r="HA238" t="s">
        <v>242</v>
      </c>
      <c r="HB238" t="s">
        <v>242</v>
      </c>
      <c r="HC238" t="s">
        <v>242</v>
      </c>
      <c r="HD238" t="s">
        <v>242</v>
      </c>
      <c r="HE238" t="s">
        <v>242</v>
      </c>
      <c r="HF238" t="s">
        <v>242</v>
      </c>
    </row>
    <row r="239" spans="1:214">
      <c r="A239">
        <v>3</v>
      </c>
      <c r="B239" t="s">
        <v>269</v>
      </c>
      <c r="F239">
        <v>446.8</v>
      </c>
      <c r="G239">
        <v>1869.4112</v>
      </c>
      <c r="H239">
        <v>63.002000000000002</v>
      </c>
      <c r="I239">
        <v>24.471</v>
      </c>
      <c r="J239">
        <v>25.006</v>
      </c>
      <c r="K239">
        <v>29.015000000000001</v>
      </c>
      <c r="L239">
        <v>2.41</v>
      </c>
      <c r="M239">
        <v>5.0739999999999998</v>
      </c>
      <c r="N239">
        <v>0.94499999999999995</v>
      </c>
      <c r="O239">
        <v>0</v>
      </c>
      <c r="P239">
        <v>259.3</v>
      </c>
      <c r="Q239">
        <v>217.5</v>
      </c>
      <c r="R239">
        <v>0.17599999999999999</v>
      </c>
      <c r="S239">
        <v>1</v>
      </c>
      <c r="T239">
        <v>1.1839999999999999</v>
      </c>
      <c r="U239">
        <v>0.90100000000000002</v>
      </c>
      <c r="V239">
        <v>35</v>
      </c>
      <c r="W239">
        <v>0.33200000000000002</v>
      </c>
      <c r="X239">
        <v>0.35099999999999998</v>
      </c>
      <c r="Y239">
        <v>1.3268</v>
      </c>
      <c r="Z239">
        <v>6.5549999999999997</v>
      </c>
      <c r="AA239">
        <v>0.65500000000000003</v>
      </c>
      <c r="AB239">
        <v>0.14699999999999999</v>
      </c>
      <c r="AC239">
        <v>7.21</v>
      </c>
      <c r="AD239">
        <v>53</v>
      </c>
      <c r="AE239">
        <v>1.44</v>
      </c>
      <c r="AF239">
        <v>0.51400000000000001</v>
      </c>
      <c r="AG239">
        <v>984.8</v>
      </c>
      <c r="AH239">
        <v>283.8</v>
      </c>
      <c r="AI239">
        <v>645.29999999999995</v>
      </c>
      <c r="AJ239">
        <v>53.5</v>
      </c>
      <c r="AK239">
        <v>508</v>
      </c>
      <c r="AL239">
        <v>214.5</v>
      </c>
      <c r="AM239">
        <v>1504.3</v>
      </c>
      <c r="AN239">
        <v>1.4610000000000001</v>
      </c>
      <c r="AO239">
        <v>3.754</v>
      </c>
      <c r="AP239">
        <v>0.32</v>
      </c>
      <c r="AQ239">
        <v>0.57399999999999995</v>
      </c>
      <c r="AR239">
        <v>136.5</v>
      </c>
      <c r="AS239">
        <v>29.83</v>
      </c>
      <c r="AT239">
        <v>0</v>
      </c>
      <c r="AU239">
        <v>0</v>
      </c>
      <c r="AV239">
        <v>0</v>
      </c>
      <c r="AW239">
        <v>0</v>
      </c>
      <c r="AX239">
        <v>2.0979999999999999</v>
      </c>
      <c r="AY239">
        <v>2.2519999999999998</v>
      </c>
      <c r="AZ239">
        <v>0</v>
      </c>
      <c r="BA239">
        <v>4.3449999999999998</v>
      </c>
      <c r="BB239">
        <v>1.0589999999999999</v>
      </c>
      <c r="BC239">
        <v>0.47499999999999998</v>
      </c>
      <c r="BD239">
        <v>0.32500000000000001</v>
      </c>
      <c r="BE239">
        <v>1.8540000000000001</v>
      </c>
      <c r="BF239">
        <v>0.08</v>
      </c>
      <c r="BG239">
        <v>0.09</v>
      </c>
      <c r="BH239">
        <v>0</v>
      </c>
      <c r="BI239">
        <v>22.021000000000001</v>
      </c>
      <c r="BJ239">
        <v>22.021000000000001</v>
      </c>
      <c r="BK239">
        <v>0.78800000000000003</v>
      </c>
      <c r="BL239">
        <v>1.032</v>
      </c>
      <c r="BM239">
        <v>0.151</v>
      </c>
      <c r="BN239">
        <v>0.39900000000000002</v>
      </c>
      <c r="BO239">
        <v>9.7000000000000003E-2</v>
      </c>
      <c r="BP239">
        <v>0.99299999999999999</v>
      </c>
      <c r="BQ239">
        <v>1.472</v>
      </c>
      <c r="BR239">
        <v>1.222</v>
      </c>
      <c r="BS239">
        <v>2.258</v>
      </c>
      <c r="BT239">
        <v>1.788</v>
      </c>
      <c r="BU239">
        <v>0.55500000000000005</v>
      </c>
      <c r="BV239">
        <v>0.16400000000000001</v>
      </c>
      <c r="BW239">
        <v>1.226</v>
      </c>
      <c r="BX239">
        <v>1.1559999999999999</v>
      </c>
      <c r="BY239">
        <v>0.97099999999999997</v>
      </c>
      <c r="BZ239">
        <v>0.32100000000000001</v>
      </c>
      <c r="CA239">
        <v>1.514</v>
      </c>
      <c r="CB239">
        <v>0.86299999999999999</v>
      </c>
      <c r="CC239">
        <v>0.61899999999999999</v>
      </c>
      <c r="CD239">
        <v>12.641999999999999</v>
      </c>
      <c r="CE239">
        <v>0.73399999999999999</v>
      </c>
      <c r="CF239">
        <v>1.5880000000000001</v>
      </c>
      <c r="CG239">
        <v>5.6619999999999999</v>
      </c>
      <c r="CH239">
        <v>0.501</v>
      </c>
      <c r="CI239">
        <v>2.7080000000000002</v>
      </c>
      <c r="CJ239">
        <v>1.302</v>
      </c>
      <c r="CK239">
        <v>12.497999999999999</v>
      </c>
      <c r="CL239">
        <v>59.1</v>
      </c>
      <c r="CM239">
        <v>19.600000000000001</v>
      </c>
      <c r="CN239">
        <v>0.79200000000000004</v>
      </c>
      <c r="CO239">
        <v>0.51200000000000001</v>
      </c>
      <c r="CP239">
        <v>0.316</v>
      </c>
      <c r="CQ239">
        <v>0.63600000000000001</v>
      </c>
      <c r="CR239">
        <v>0.82799999999999996</v>
      </c>
      <c r="CS239">
        <v>2.4409999999999998</v>
      </c>
      <c r="CT239">
        <v>0.26400000000000001</v>
      </c>
      <c r="CU239">
        <v>6.26</v>
      </c>
      <c r="CV239">
        <v>0.20499999999999999</v>
      </c>
      <c r="CW239">
        <v>2.36</v>
      </c>
      <c r="CX239">
        <v>0.13200000000000001</v>
      </c>
      <c r="CY239">
        <v>0.02</v>
      </c>
      <c r="CZ239">
        <v>0</v>
      </c>
      <c r="DA239">
        <v>14.768000000000001</v>
      </c>
      <c r="DB239">
        <v>0.312</v>
      </c>
      <c r="DC239">
        <v>0.152</v>
      </c>
      <c r="DD239">
        <v>0.65200000000000002</v>
      </c>
      <c r="DE239">
        <v>0.224</v>
      </c>
      <c r="DF239">
        <v>5.9569999999999999</v>
      </c>
      <c r="DG239">
        <v>0.123</v>
      </c>
      <c r="DH239">
        <v>7.4999999999999997E-2</v>
      </c>
      <c r="DI239">
        <v>0</v>
      </c>
      <c r="DJ239">
        <v>7.4950000000000001</v>
      </c>
      <c r="DK239">
        <v>0</v>
      </c>
      <c r="DL239">
        <v>0</v>
      </c>
      <c r="DM239">
        <v>0.81</v>
      </c>
      <c r="DN239">
        <v>0.35899999999999999</v>
      </c>
      <c r="DO239">
        <v>0</v>
      </c>
      <c r="DP239">
        <v>0</v>
      </c>
      <c r="DQ239">
        <v>0</v>
      </c>
      <c r="DR239">
        <v>0</v>
      </c>
      <c r="DS239">
        <v>5.5E-2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1.224</v>
      </c>
      <c r="EA239">
        <v>1.304</v>
      </c>
      <c r="EB239">
        <v>0.95199999999999996</v>
      </c>
      <c r="EC239">
        <v>21.225999999999999</v>
      </c>
      <c r="ED239">
        <v>1.47</v>
      </c>
      <c r="EE239">
        <v>56</v>
      </c>
      <c r="EF239">
        <v>0.89400000000000002</v>
      </c>
      <c r="EG239">
        <v>2.4179200000000001</v>
      </c>
      <c r="EH239">
        <v>2.4500000000000002</v>
      </c>
      <c r="EI239">
        <v>43</v>
      </c>
      <c r="EJ239">
        <v>0</v>
      </c>
      <c r="EK239">
        <v>0</v>
      </c>
      <c r="EL239">
        <v>0</v>
      </c>
      <c r="EM239" t="s">
        <v>241</v>
      </c>
      <c r="ES239" t="s">
        <v>241</v>
      </c>
      <c r="FA239" t="s">
        <v>242</v>
      </c>
      <c r="FG239" t="s">
        <v>241</v>
      </c>
      <c r="GA239" t="s">
        <v>242</v>
      </c>
      <c r="GE239" t="s">
        <v>242</v>
      </c>
      <c r="GF239" t="s">
        <v>242</v>
      </c>
      <c r="GG239" t="s">
        <v>235</v>
      </c>
      <c r="GH239" t="s">
        <v>243</v>
      </c>
      <c r="GI239" t="s">
        <v>242</v>
      </c>
      <c r="GJ239" t="s">
        <v>242</v>
      </c>
      <c r="GK239" t="s">
        <v>242</v>
      </c>
      <c r="GL239">
        <v>0</v>
      </c>
      <c r="GM239">
        <v>0</v>
      </c>
      <c r="GN239">
        <v>0</v>
      </c>
    </row>
    <row r="240" spans="1:214">
      <c r="A240">
        <v>4</v>
      </c>
      <c r="B240" t="s">
        <v>342</v>
      </c>
      <c r="D240" t="s">
        <v>241</v>
      </c>
      <c r="E240" t="s">
        <v>231</v>
      </c>
      <c r="F240">
        <v>446.8</v>
      </c>
      <c r="G240">
        <v>1869.4112</v>
      </c>
      <c r="H240">
        <v>63.002000000000002</v>
      </c>
      <c r="I240">
        <v>24.471</v>
      </c>
      <c r="J240">
        <v>25.006</v>
      </c>
      <c r="K240">
        <v>29.015000000000001</v>
      </c>
      <c r="L240">
        <v>2.41</v>
      </c>
      <c r="M240">
        <v>5.0739999999999998</v>
      </c>
      <c r="N240">
        <v>0.94499999999999995</v>
      </c>
      <c r="O240">
        <v>0</v>
      </c>
      <c r="P240">
        <v>259.3</v>
      </c>
      <c r="Q240">
        <v>217.5</v>
      </c>
      <c r="R240">
        <v>0.17599999999999999</v>
      </c>
      <c r="S240">
        <v>1</v>
      </c>
      <c r="T240">
        <v>1.1839999999999999</v>
      </c>
      <c r="U240">
        <v>0.90100000000000002</v>
      </c>
      <c r="V240">
        <v>35</v>
      </c>
      <c r="W240">
        <v>0.33200000000000002</v>
      </c>
      <c r="X240">
        <v>0.35099999999999998</v>
      </c>
      <c r="Y240">
        <v>1.3268</v>
      </c>
      <c r="Z240">
        <v>6.5549999999999997</v>
      </c>
      <c r="AA240">
        <v>0.65500000000000003</v>
      </c>
      <c r="AB240">
        <v>0.14699999999999999</v>
      </c>
      <c r="AC240">
        <v>7.21</v>
      </c>
      <c r="AD240">
        <v>53</v>
      </c>
      <c r="AE240">
        <v>1.44</v>
      </c>
      <c r="AF240">
        <v>0.51400000000000001</v>
      </c>
      <c r="AG240">
        <v>984.8</v>
      </c>
      <c r="AH240">
        <v>283.8</v>
      </c>
      <c r="AI240">
        <v>645.29999999999995</v>
      </c>
      <c r="AJ240">
        <v>53.5</v>
      </c>
      <c r="AK240">
        <v>508</v>
      </c>
      <c r="AL240">
        <v>214.5</v>
      </c>
      <c r="AM240">
        <v>1504.3</v>
      </c>
      <c r="AN240">
        <v>1.4610000000000001</v>
      </c>
      <c r="AO240">
        <v>3.754</v>
      </c>
      <c r="AP240">
        <v>0.32</v>
      </c>
      <c r="AQ240">
        <v>0.57399999999999995</v>
      </c>
      <c r="AR240">
        <v>136.5</v>
      </c>
      <c r="AS240">
        <v>29.83</v>
      </c>
      <c r="AT240">
        <v>0</v>
      </c>
      <c r="AU240">
        <v>0</v>
      </c>
      <c r="AV240">
        <v>0</v>
      </c>
      <c r="AW240">
        <v>0</v>
      </c>
      <c r="AX240">
        <v>2.0979999999999999</v>
      </c>
      <c r="AY240">
        <v>2.2519999999999998</v>
      </c>
      <c r="AZ240">
        <v>0</v>
      </c>
      <c r="BA240">
        <v>4.3449999999999998</v>
      </c>
      <c r="BB240">
        <v>1.0589999999999999</v>
      </c>
      <c r="BC240">
        <v>0.47499999999999998</v>
      </c>
      <c r="BD240">
        <v>0.32500000000000001</v>
      </c>
      <c r="BE240">
        <v>1.8540000000000001</v>
      </c>
      <c r="BF240">
        <v>0.08</v>
      </c>
      <c r="BG240">
        <v>0.09</v>
      </c>
      <c r="BH240">
        <v>0</v>
      </c>
      <c r="BI240">
        <v>22.021000000000001</v>
      </c>
      <c r="BJ240">
        <v>22.021000000000001</v>
      </c>
      <c r="BK240">
        <v>0.78800000000000003</v>
      </c>
      <c r="BL240">
        <v>1.032</v>
      </c>
      <c r="BM240">
        <v>0.151</v>
      </c>
      <c r="BN240">
        <v>0.39900000000000002</v>
      </c>
      <c r="BO240">
        <v>9.7000000000000003E-2</v>
      </c>
      <c r="BP240">
        <v>0.99299999999999999</v>
      </c>
      <c r="BQ240">
        <v>1.472</v>
      </c>
      <c r="BR240">
        <v>1.222</v>
      </c>
      <c r="BS240">
        <v>2.258</v>
      </c>
      <c r="BT240">
        <v>1.788</v>
      </c>
      <c r="BU240">
        <v>0.55500000000000005</v>
      </c>
      <c r="BV240">
        <v>0.16400000000000001</v>
      </c>
      <c r="BW240">
        <v>1.226</v>
      </c>
      <c r="BX240">
        <v>1.1559999999999999</v>
      </c>
      <c r="BY240">
        <v>0.97099999999999997</v>
      </c>
      <c r="BZ240">
        <v>0.32100000000000001</v>
      </c>
      <c r="CA240">
        <v>1.514</v>
      </c>
      <c r="CB240">
        <v>0.86299999999999999</v>
      </c>
      <c r="CC240">
        <v>0.61899999999999999</v>
      </c>
      <c r="CD240">
        <v>12.641999999999999</v>
      </c>
      <c r="CE240">
        <v>0.73399999999999999</v>
      </c>
      <c r="CF240">
        <v>1.5880000000000001</v>
      </c>
      <c r="CG240">
        <v>5.6619999999999999</v>
      </c>
      <c r="CH240">
        <v>0.501</v>
      </c>
      <c r="CI240">
        <v>2.7080000000000002</v>
      </c>
      <c r="CJ240">
        <v>1.302</v>
      </c>
      <c r="CK240">
        <v>12.497999999999999</v>
      </c>
      <c r="CL240">
        <v>59.1</v>
      </c>
      <c r="CM240">
        <v>19.600000000000001</v>
      </c>
      <c r="CN240">
        <v>0.79200000000000004</v>
      </c>
      <c r="CO240">
        <v>0.51200000000000001</v>
      </c>
      <c r="CP240">
        <v>0.316</v>
      </c>
      <c r="CQ240">
        <v>0.63600000000000001</v>
      </c>
      <c r="CR240">
        <v>0.82799999999999996</v>
      </c>
      <c r="CS240">
        <v>2.4409999999999998</v>
      </c>
      <c r="CT240">
        <v>0.26400000000000001</v>
      </c>
      <c r="CU240">
        <v>6.26</v>
      </c>
      <c r="CV240">
        <v>0.20499999999999999</v>
      </c>
      <c r="CW240">
        <v>2.36</v>
      </c>
      <c r="CX240">
        <v>0.13200000000000001</v>
      </c>
      <c r="CY240">
        <v>0.02</v>
      </c>
      <c r="CZ240">
        <v>0</v>
      </c>
      <c r="DA240">
        <v>14.768000000000001</v>
      </c>
      <c r="DB240">
        <v>0.312</v>
      </c>
      <c r="DC240">
        <v>0.152</v>
      </c>
      <c r="DD240">
        <v>0.65200000000000002</v>
      </c>
      <c r="DE240">
        <v>0.224</v>
      </c>
      <c r="DF240">
        <v>5.9569999999999999</v>
      </c>
      <c r="DG240">
        <v>0.123</v>
      </c>
      <c r="DH240">
        <v>7.4999999999999997E-2</v>
      </c>
      <c r="DI240">
        <v>0</v>
      </c>
      <c r="DJ240">
        <v>7.4950000000000001</v>
      </c>
      <c r="DK240">
        <v>0</v>
      </c>
      <c r="DL240">
        <v>0</v>
      </c>
      <c r="DM240">
        <v>0.81</v>
      </c>
      <c r="DN240">
        <v>0.35899999999999999</v>
      </c>
      <c r="DO240">
        <v>0</v>
      </c>
      <c r="DP240">
        <v>0</v>
      </c>
      <c r="DQ240">
        <v>0</v>
      </c>
      <c r="DR240">
        <v>0</v>
      </c>
      <c r="DS240">
        <v>5.5E-2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1.224</v>
      </c>
      <c r="EA240">
        <v>1.304</v>
      </c>
      <c r="EB240">
        <v>0.95199999999999996</v>
      </c>
      <c r="EC240">
        <v>21.225999999999999</v>
      </c>
      <c r="ED240">
        <v>1.47</v>
      </c>
      <c r="EE240">
        <v>56</v>
      </c>
      <c r="EF240">
        <v>0.89400000000000002</v>
      </c>
      <c r="EG240">
        <v>2.4179200000000001</v>
      </c>
      <c r="EH240">
        <v>2.4500000000000002</v>
      </c>
      <c r="EI240">
        <v>43</v>
      </c>
      <c r="EJ240">
        <v>0</v>
      </c>
      <c r="EK240">
        <v>0</v>
      </c>
      <c r="EL240">
        <v>0</v>
      </c>
      <c r="EM240" t="s">
        <v>241</v>
      </c>
      <c r="EN240" t="s">
        <v>242</v>
      </c>
      <c r="EO240" t="s">
        <v>242</v>
      </c>
      <c r="EP240" t="s">
        <v>242</v>
      </c>
      <c r="EQ240" t="s">
        <v>242</v>
      </c>
      <c r="ER240" t="s">
        <v>242</v>
      </c>
      <c r="ES240" t="s">
        <v>241</v>
      </c>
      <c r="ET240" t="s">
        <v>242</v>
      </c>
      <c r="EU240" t="s">
        <v>242</v>
      </c>
      <c r="EV240" t="s">
        <v>242</v>
      </c>
      <c r="EW240" t="s">
        <v>242</v>
      </c>
      <c r="EX240" t="s">
        <v>242</v>
      </c>
      <c r="EY240" t="s">
        <v>242</v>
      </c>
      <c r="EZ240" t="s">
        <v>242</v>
      </c>
      <c r="FA240" t="s">
        <v>242</v>
      </c>
      <c r="FB240" t="s">
        <v>242</v>
      </c>
      <c r="FC240" t="s">
        <v>242</v>
      </c>
      <c r="FD240" t="s">
        <v>242</v>
      </c>
      <c r="FE240" t="s">
        <v>242</v>
      </c>
      <c r="FF240" t="s">
        <v>242</v>
      </c>
      <c r="FG240" t="s">
        <v>241</v>
      </c>
      <c r="FH240" t="s">
        <v>242</v>
      </c>
      <c r="FI240" t="s">
        <v>242</v>
      </c>
      <c r="FJ240" t="s">
        <v>242</v>
      </c>
      <c r="FK240" t="s">
        <v>242</v>
      </c>
      <c r="FL240" t="s">
        <v>242</v>
      </c>
      <c r="FM240" t="s">
        <v>242</v>
      </c>
      <c r="FN240" t="s">
        <v>242</v>
      </c>
      <c r="FO240" t="s">
        <v>242</v>
      </c>
      <c r="FP240" t="s">
        <v>242</v>
      </c>
      <c r="FQ240" t="s">
        <v>242</v>
      </c>
      <c r="FR240" t="s">
        <v>242</v>
      </c>
      <c r="FS240" t="s">
        <v>242</v>
      </c>
      <c r="FT240" t="s">
        <v>242</v>
      </c>
      <c r="FU240" t="s">
        <v>242</v>
      </c>
      <c r="FV240" t="s">
        <v>242</v>
      </c>
      <c r="FW240" t="s">
        <v>242</v>
      </c>
      <c r="FX240" t="s">
        <v>242</v>
      </c>
      <c r="FY240" t="s">
        <v>242</v>
      </c>
      <c r="FZ240" t="s">
        <v>242</v>
      </c>
      <c r="GA240" t="s">
        <v>242</v>
      </c>
      <c r="GB240" t="s">
        <v>242</v>
      </c>
      <c r="GC240" t="s">
        <v>242</v>
      </c>
      <c r="GD240" t="s">
        <v>242</v>
      </c>
      <c r="GE240" t="s">
        <v>242</v>
      </c>
      <c r="GF240" t="s">
        <v>242</v>
      </c>
      <c r="GG240" t="s">
        <v>235</v>
      </c>
      <c r="GH240" t="s">
        <v>243</v>
      </c>
      <c r="GI240" t="s">
        <v>242</v>
      </c>
      <c r="GJ240" t="s">
        <v>242</v>
      </c>
      <c r="GK240" t="s">
        <v>242</v>
      </c>
      <c r="GL240">
        <v>0</v>
      </c>
      <c r="GM240">
        <v>0</v>
      </c>
      <c r="GN240">
        <v>0</v>
      </c>
      <c r="GR240" t="s">
        <v>242</v>
      </c>
      <c r="GS240" t="s">
        <v>242</v>
      </c>
      <c r="GT240" t="s">
        <v>242</v>
      </c>
      <c r="GU240" t="s">
        <v>242</v>
      </c>
      <c r="GV240" t="s">
        <v>242</v>
      </c>
      <c r="GW240" t="s">
        <v>242</v>
      </c>
      <c r="GX240" t="s">
        <v>242</v>
      </c>
      <c r="GY240" t="s">
        <v>242</v>
      </c>
      <c r="GZ240" t="s">
        <v>242</v>
      </c>
      <c r="HA240" t="s">
        <v>242</v>
      </c>
      <c r="HB240" t="s">
        <v>242</v>
      </c>
      <c r="HC240" t="s">
        <v>242</v>
      </c>
      <c r="HD240" t="s">
        <v>242</v>
      </c>
      <c r="HE240" t="s">
        <v>242</v>
      </c>
      <c r="HF240" t="s">
        <v>242</v>
      </c>
    </row>
    <row r="241" spans="1:214">
      <c r="A241">
        <v>3</v>
      </c>
      <c r="B241" t="s">
        <v>270</v>
      </c>
      <c r="F241">
        <v>423.6</v>
      </c>
      <c r="G241">
        <v>1772.3424</v>
      </c>
      <c r="H241">
        <v>69.13</v>
      </c>
      <c r="I241">
        <v>19.047000000000001</v>
      </c>
      <c r="J241">
        <v>24.85</v>
      </c>
      <c r="K241">
        <v>29.138999999999999</v>
      </c>
      <c r="L241">
        <v>2.4620000000000002</v>
      </c>
      <c r="M241">
        <v>4.702</v>
      </c>
      <c r="N241">
        <v>0.59299999999999997</v>
      </c>
      <c r="O241">
        <v>0</v>
      </c>
      <c r="P241">
        <v>146.9</v>
      </c>
      <c r="Q241">
        <v>114.7</v>
      </c>
      <c r="R241">
        <v>0.12</v>
      </c>
      <c r="S241">
        <v>0.5</v>
      </c>
      <c r="T241">
        <v>1.024</v>
      </c>
      <c r="U241">
        <v>0.71299999999999997</v>
      </c>
      <c r="V241">
        <v>30.2</v>
      </c>
      <c r="W241">
        <v>0.56399999999999995</v>
      </c>
      <c r="X241">
        <v>0.29899999999999999</v>
      </c>
      <c r="Y241">
        <v>2.2867999999999999</v>
      </c>
      <c r="Z241">
        <v>6.1029999999999998</v>
      </c>
      <c r="AA241">
        <v>0.67900000000000005</v>
      </c>
      <c r="AB241">
        <v>0.26700000000000002</v>
      </c>
      <c r="AC241">
        <v>7.37</v>
      </c>
      <c r="AD241">
        <v>45.4</v>
      </c>
      <c r="AE241">
        <v>1.1200000000000001</v>
      </c>
      <c r="AF241">
        <v>10.51</v>
      </c>
      <c r="AG241">
        <v>1083.5999999999999</v>
      </c>
      <c r="AH241">
        <v>360.6</v>
      </c>
      <c r="AI241">
        <v>339.3</v>
      </c>
      <c r="AJ241">
        <v>49.5</v>
      </c>
      <c r="AK241">
        <v>356</v>
      </c>
      <c r="AL241">
        <v>187.3</v>
      </c>
      <c r="AM241">
        <v>1599.1</v>
      </c>
      <c r="AN241">
        <v>1.6930000000000001</v>
      </c>
      <c r="AO241">
        <v>2.9060000000000001</v>
      </c>
      <c r="AP241">
        <v>0.312</v>
      </c>
      <c r="AQ241">
        <v>0.59399999999999997</v>
      </c>
      <c r="AR241">
        <v>110.9</v>
      </c>
      <c r="AS241">
        <v>16.87</v>
      </c>
      <c r="AT241">
        <v>0</v>
      </c>
      <c r="AU241">
        <v>0</v>
      </c>
      <c r="AV241">
        <v>0</v>
      </c>
      <c r="AW241">
        <v>0</v>
      </c>
      <c r="AX241">
        <v>2.1419999999999999</v>
      </c>
      <c r="AY241">
        <v>2.2879999999999998</v>
      </c>
      <c r="AZ241">
        <v>0</v>
      </c>
      <c r="BA241">
        <v>4.4249999999999998</v>
      </c>
      <c r="BB241">
        <v>1.071</v>
      </c>
      <c r="BC241">
        <v>0.47499999999999998</v>
      </c>
      <c r="BD241">
        <v>0.32500000000000001</v>
      </c>
      <c r="BE241">
        <v>1.8660000000000001</v>
      </c>
      <c r="BF241">
        <v>0.08</v>
      </c>
      <c r="BG241">
        <v>0.09</v>
      </c>
      <c r="BH241">
        <v>0</v>
      </c>
      <c r="BI241">
        <v>22.048999999999999</v>
      </c>
      <c r="BJ241">
        <v>22.048999999999999</v>
      </c>
      <c r="BK241">
        <v>0.79600000000000004</v>
      </c>
      <c r="BL241">
        <v>1.056</v>
      </c>
      <c r="BM241">
        <v>0.155</v>
      </c>
      <c r="BN241">
        <v>0.40699999999999997</v>
      </c>
      <c r="BO241">
        <v>0.10100000000000001</v>
      </c>
      <c r="BP241">
        <v>1.0129999999999999</v>
      </c>
      <c r="BQ241">
        <v>1.508</v>
      </c>
      <c r="BR241">
        <v>0.91800000000000004</v>
      </c>
      <c r="BS241">
        <v>1.6140000000000001</v>
      </c>
      <c r="BT241">
        <v>1.3680000000000001</v>
      </c>
      <c r="BU241">
        <v>0.42699999999999999</v>
      </c>
      <c r="BV241">
        <v>0.17599999999999999</v>
      </c>
      <c r="BW241">
        <v>0.89800000000000002</v>
      </c>
      <c r="BX241">
        <v>0.8</v>
      </c>
      <c r="BY241">
        <v>0.75900000000000001</v>
      </c>
      <c r="BZ241">
        <v>0.23300000000000001</v>
      </c>
      <c r="CA241">
        <v>1.0940000000000001</v>
      </c>
      <c r="CB241">
        <v>0.79500000000000004</v>
      </c>
      <c r="CC241">
        <v>0.51900000000000002</v>
      </c>
      <c r="CD241">
        <v>9.5820000000000007</v>
      </c>
      <c r="CE241">
        <v>0.71</v>
      </c>
      <c r="CF241">
        <v>1.3680000000000001</v>
      </c>
      <c r="CG241">
        <v>4.194</v>
      </c>
      <c r="CH241">
        <v>0.56899999999999995</v>
      </c>
      <c r="CI241">
        <v>1.764</v>
      </c>
      <c r="CJ241">
        <v>0.95399999999999996</v>
      </c>
      <c r="CK241">
        <v>9.5579999999999998</v>
      </c>
      <c r="CL241">
        <v>99.9</v>
      </c>
      <c r="CM241">
        <v>33.200000000000003</v>
      </c>
      <c r="CN241">
        <v>0.39600000000000002</v>
      </c>
      <c r="CO241">
        <v>0.25600000000000001</v>
      </c>
      <c r="CP241">
        <v>0.16800000000000001</v>
      </c>
      <c r="CQ241">
        <v>0.32800000000000001</v>
      </c>
      <c r="CR241">
        <v>0.46400000000000002</v>
      </c>
      <c r="CS241">
        <v>1.397</v>
      </c>
      <c r="CT241">
        <v>0.13600000000000001</v>
      </c>
      <c r="CU241">
        <v>5.7519999999999998</v>
      </c>
      <c r="CV241">
        <v>0.11700000000000001</v>
      </c>
      <c r="CW241">
        <v>2.6440000000000001</v>
      </c>
      <c r="CX241">
        <v>0.08</v>
      </c>
      <c r="CY241">
        <v>0.02</v>
      </c>
      <c r="CZ241">
        <v>0</v>
      </c>
      <c r="DA241">
        <v>11.763999999999999</v>
      </c>
      <c r="DB241">
        <v>0.156</v>
      </c>
      <c r="DC241">
        <v>7.5999999999999998E-2</v>
      </c>
      <c r="DD241">
        <v>0.69599999999999995</v>
      </c>
      <c r="DE241">
        <v>0.11600000000000001</v>
      </c>
      <c r="DF241">
        <v>8.0449999999999999</v>
      </c>
      <c r="DG241">
        <v>0.191</v>
      </c>
      <c r="DH241">
        <v>7.4999999999999997E-2</v>
      </c>
      <c r="DI241">
        <v>0</v>
      </c>
      <c r="DJ241">
        <v>9.359</v>
      </c>
      <c r="DK241">
        <v>0</v>
      </c>
      <c r="DL241">
        <v>0</v>
      </c>
      <c r="DM241">
        <v>1.694</v>
      </c>
      <c r="DN241">
        <v>0.29499999999999998</v>
      </c>
      <c r="DO241">
        <v>0</v>
      </c>
      <c r="DP241">
        <v>0</v>
      </c>
      <c r="DQ241">
        <v>1.2E-2</v>
      </c>
      <c r="DR241">
        <v>8.0000000000000002E-3</v>
      </c>
      <c r="DS241">
        <v>7.9000000000000001E-2</v>
      </c>
      <c r="DT241">
        <v>4.0000000000000001E-3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2.0880000000000001</v>
      </c>
      <c r="EA241">
        <v>0.65200000000000002</v>
      </c>
      <c r="EB241">
        <v>0.496</v>
      </c>
      <c r="EC241">
        <v>22.058</v>
      </c>
      <c r="ED241">
        <v>1.4419999999999999</v>
      </c>
      <c r="EE241">
        <v>53.6</v>
      </c>
      <c r="EF241">
        <v>0.998</v>
      </c>
      <c r="EG241">
        <v>2.4282499999999998</v>
      </c>
      <c r="EH241">
        <v>2.6059999999999999</v>
      </c>
      <c r="EI241">
        <v>81</v>
      </c>
      <c r="EJ241">
        <v>0</v>
      </c>
      <c r="EK241">
        <v>0</v>
      </c>
      <c r="EL241">
        <v>0</v>
      </c>
      <c r="EM241" t="s">
        <v>241</v>
      </c>
      <c r="ES241" t="s">
        <v>241</v>
      </c>
      <c r="FA241" t="s">
        <v>242</v>
      </c>
      <c r="FG241" t="s">
        <v>241</v>
      </c>
      <c r="FH241" t="s">
        <v>241</v>
      </c>
      <c r="GA241" t="s">
        <v>242</v>
      </c>
      <c r="GE241" t="s">
        <v>242</v>
      </c>
      <c r="GF241" t="s">
        <v>242</v>
      </c>
      <c r="GG241" t="s">
        <v>235</v>
      </c>
      <c r="GH241" t="s">
        <v>247</v>
      </c>
      <c r="GI241" t="s">
        <v>242</v>
      </c>
      <c r="GJ241" t="s">
        <v>242</v>
      </c>
      <c r="GK241" t="s">
        <v>242</v>
      </c>
      <c r="GL241">
        <v>0</v>
      </c>
      <c r="GM241">
        <v>0</v>
      </c>
      <c r="GN241">
        <v>0</v>
      </c>
    </row>
    <row r="242" spans="1:214">
      <c r="A242">
        <v>4</v>
      </c>
      <c r="B242" t="s">
        <v>343</v>
      </c>
      <c r="D242" t="s">
        <v>241</v>
      </c>
      <c r="E242" t="s">
        <v>231</v>
      </c>
      <c r="F242">
        <v>423.6</v>
      </c>
      <c r="G242">
        <v>1772.3424</v>
      </c>
      <c r="H242">
        <v>69.13</v>
      </c>
      <c r="I242">
        <v>19.047000000000001</v>
      </c>
      <c r="J242">
        <v>24.85</v>
      </c>
      <c r="K242">
        <v>29.138999999999999</v>
      </c>
      <c r="L242">
        <v>2.4620000000000002</v>
      </c>
      <c r="M242">
        <v>4.702</v>
      </c>
      <c r="N242">
        <v>0.59299999999999997</v>
      </c>
      <c r="O242">
        <v>0</v>
      </c>
      <c r="P242">
        <v>146.9</v>
      </c>
      <c r="Q242">
        <v>114.7</v>
      </c>
      <c r="R242">
        <v>0.12</v>
      </c>
      <c r="S242">
        <v>0.5</v>
      </c>
      <c r="T242">
        <v>1.024</v>
      </c>
      <c r="U242">
        <v>0.71299999999999997</v>
      </c>
      <c r="V242">
        <v>30.2</v>
      </c>
      <c r="W242">
        <v>0.56399999999999995</v>
      </c>
      <c r="X242">
        <v>0.29899999999999999</v>
      </c>
      <c r="Y242">
        <v>2.2867999999999999</v>
      </c>
      <c r="Z242">
        <v>6.1029999999999998</v>
      </c>
      <c r="AA242">
        <v>0.67900000000000005</v>
      </c>
      <c r="AB242">
        <v>0.26700000000000002</v>
      </c>
      <c r="AC242">
        <v>7.37</v>
      </c>
      <c r="AD242">
        <v>45.4</v>
      </c>
      <c r="AE242">
        <v>1.1200000000000001</v>
      </c>
      <c r="AF242">
        <v>10.51</v>
      </c>
      <c r="AG242">
        <v>1083.5999999999999</v>
      </c>
      <c r="AH242">
        <v>360.6</v>
      </c>
      <c r="AI242">
        <v>339.3</v>
      </c>
      <c r="AJ242">
        <v>49.5</v>
      </c>
      <c r="AK242">
        <v>356</v>
      </c>
      <c r="AL242">
        <v>187.3</v>
      </c>
      <c r="AM242">
        <v>1599.1</v>
      </c>
      <c r="AN242">
        <v>1.6930000000000001</v>
      </c>
      <c r="AO242">
        <v>2.9060000000000001</v>
      </c>
      <c r="AP242">
        <v>0.312</v>
      </c>
      <c r="AQ242">
        <v>0.59399999999999997</v>
      </c>
      <c r="AR242">
        <v>110.9</v>
      </c>
      <c r="AS242">
        <v>16.87</v>
      </c>
      <c r="AT242">
        <v>0</v>
      </c>
      <c r="AU242">
        <v>0</v>
      </c>
      <c r="AV242">
        <v>0</v>
      </c>
      <c r="AW242">
        <v>0</v>
      </c>
      <c r="AX242">
        <v>2.1419999999999999</v>
      </c>
      <c r="AY242">
        <v>2.2879999999999998</v>
      </c>
      <c r="AZ242">
        <v>0</v>
      </c>
      <c r="BA242">
        <v>4.4249999999999998</v>
      </c>
      <c r="BB242">
        <v>1.071</v>
      </c>
      <c r="BC242">
        <v>0.47499999999999998</v>
      </c>
      <c r="BD242">
        <v>0.32500000000000001</v>
      </c>
      <c r="BE242">
        <v>1.8660000000000001</v>
      </c>
      <c r="BF242">
        <v>0.08</v>
      </c>
      <c r="BG242">
        <v>0.09</v>
      </c>
      <c r="BH242">
        <v>0</v>
      </c>
      <c r="BI242">
        <v>22.048999999999999</v>
      </c>
      <c r="BJ242">
        <v>22.048999999999999</v>
      </c>
      <c r="BK242">
        <v>0.79600000000000004</v>
      </c>
      <c r="BL242">
        <v>1.056</v>
      </c>
      <c r="BM242">
        <v>0.155</v>
      </c>
      <c r="BN242">
        <v>0.40699999999999997</v>
      </c>
      <c r="BO242">
        <v>0.10100000000000001</v>
      </c>
      <c r="BP242">
        <v>1.0129999999999999</v>
      </c>
      <c r="BQ242">
        <v>1.508</v>
      </c>
      <c r="BR242">
        <v>0.91800000000000004</v>
      </c>
      <c r="BS242">
        <v>1.6140000000000001</v>
      </c>
      <c r="BT242">
        <v>1.3680000000000001</v>
      </c>
      <c r="BU242">
        <v>0.42699999999999999</v>
      </c>
      <c r="BV242">
        <v>0.17599999999999999</v>
      </c>
      <c r="BW242">
        <v>0.89800000000000002</v>
      </c>
      <c r="BX242">
        <v>0.8</v>
      </c>
      <c r="BY242">
        <v>0.75900000000000001</v>
      </c>
      <c r="BZ242">
        <v>0.23300000000000001</v>
      </c>
      <c r="CA242">
        <v>1.0940000000000001</v>
      </c>
      <c r="CB242">
        <v>0.79500000000000004</v>
      </c>
      <c r="CC242">
        <v>0.51900000000000002</v>
      </c>
      <c r="CD242">
        <v>9.5820000000000007</v>
      </c>
      <c r="CE242">
        <v>0.71</v>
      </c>
      <c r="CF242">
        <v>1.3680000000000001</v>
      </c>
      <c r="CG242">
        <v>4.194</v>
      </c>
      <c r="CH242">
        <v>0.56899999999999995</v>
      </c>
      <c r="CI242">
        <v>1.764</v>
      </c>
      <c r="CJ242">
        <v>0.95399999999999996</v>
      </c>
      <c r="CK242">
        <v>9.5579999999999998</v>
      </c>
      <c r="CL242">
        <v>99.9</v>
      </c>
      <c r="CM242">
        <v>33.200000000000003</v>
      </c>
      <c r="CN242">
        <v>0.39600000000000002</v>
      </c>
      <c r="CO242">
        <v>0.25600000000000001</v>
      </c>
      <c r="CP242">
        <v>0.16800000000000001</v>
      </c>
      <c r="CQ242">
        <v>0.32800000000000001</v>
      </c>
      <c r="CR242">
        <v>0.46400000000000002</v>
      </c>
      <c r="CS242">
        <v>1.397</v>
      </c>
      <c r="CT242">
        <v>0.13600000000000001</v>
      </c>
      <c r="CU242">
        <v>5.7519999999999998</v>
      </c>
      <c r="CV242">
        <v>0.11700000000000001</v>
      </c>
      <c r="CW242">
        <v>2.6440000000000001</v>
      </c>
      <c r="CX242">
        <v>0.08</v>
      </c>
      <c r="CY242">
        <v>0.02</v>
      </c>
      <c r="CZ242">
        <v>0</v>
      </c>
      <c r="DA242">
        <v>11.763999999999999</v>
      </c>
      <c r="DB242">
        <v>0.156</v>
      </c>
      <c r="DC242">
        <v>7.5999999999999998E-2</v>
      </c>
      <c r="DD242">
        <v>0.69599999999999995</v>
      </c>
      <c r="DE242">
        <v>0.11600000000000001</v>
      </c>
      <c r="DF242">
        <v>8.0449999999999999</v>
      </c>
      <c r="DG242">
        <v>0.191</v>
      </c>
      <c r="DH242">
        <v>7.4999999999999997E-2</v>
      </c>
      <c r="DI242">
        <v>0</v>
      </c>
      <c r="DJ242">
        <v>9.359</v>
      </c>
      <c r="DK242">
        <v>0</v>
      </c>
      <c r="DL242">
        <v>0</v>
      </c>
      <c r="DM242">
        <v>1.694</v>
      </c>
      <c r="DN242">
        <v>0.29499999999999998</v>
      </c>
      <c r="DO242">
        <v>0</v>
      </c>
      <c r="DP242">
        <v>0</v>
      </c>
      <c r="DQ242">
        <v>1.2E-2</v>
      </c>
      <c r="DR242">
        <v>8.0000000000000002E-3</v>
      </c>
      <c r="DS242">
        <v>7.9000000000000001E-2</v>
      </c>
      <c r="DT242">
        <v>4.0000000000000001E-3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2.0880000000000001</v>
      </c>
      <c r="EA242">
        <v>0.65200000000000002</v>
      </c>
      <c r="EB242">
        <v>0.496</v>
      </c>
      <c r="EC242">
        <v>22.058</v>
      </c>
      <c r="ED242">
        <v>1.4419999999999999</v>
      </c>
      <c r="EE242">
        <v>53.6</v>
      </c>
      <c r="EF242">
        <v>0.998</v>
      </c>
      <c r="EG242">
        <v>2.4282499999999998</v>
      </c>
      <c r="EH242">
        <v>2.6059999999999999</v>
      </c>
      <c r="EI242">
        <v>81</v>
      </c>
      <c r="EJ242">
        <v>0</v>
      </c>
      <c r="EK242">
        <v>0</v>
      </c>
      <c r="EL242">
        <v>0</v>
      </c>
      <c r="EM242" t="s">
        <v>241</v>
      </c>
      <c r="EN242" t="s">
        <v>242</v>
      </c>
      <c r="EO242" t="s">
        <v>242</v>
      </c>
      <c r="EP242" t="s">
        <v>242</v>
      </c>
      <c r="EQ242" t="s">
        <v>242</v>
      </c>
      <c r="ER242" t="s">
        <v>242</v>
      </c>
      <c r="ES242" t="s">
        <v>241</v>
      </c>
      <c r="ET242" t="s">
        <v>242</v>
      </c>
      <c r="EU242" t="s">
        <v>242</v>
      </c>
      <c r="EV242" t="s">
        <v>242</v>
      </c>
      <c r="EW242" t="s">
        <v>242</v>
      </c>
      <c r="EX242" t="s">
        <v>242</v>
      </c>
      <c r="EY242" t="s">
        <v>242</v>
      </c>
      <c r="EZ242" t="s">
        <v>242</v>
      </c>
      <c r="FA242" t="s">
        <v>242</v>
      </c>
      <c r="FB242" t="s">
        <v>242</v>
      </c>
      <c r="FC242" t="s">
        <v>242</v>
      </c>
      <c r="FD242" t="s">
        <v>242</v>
      </c>
      <c r="FE242" t="s">
        <v>242</v>
      </c>
      <c r="FF242" t="s">
        <v>242</v>
      </c>
      <c r="FG242" t="s">
        <v>241</v>
      </c>
      <c r="FH242" t="s">
        <v>241</v>
      </c>
      <c r="FI242" t="s">
        <v>242</v>
      </c>
      <c r="FJ242" t="s">
        <v>242</v>
      </c>
      <c r="FK242" t="s">
        <v>242</v>
      </c>
      <c r="FL242" t="s">
        <v>242</v>
      </c>
      <c r="FM242" t="s">
        <v>242</v>
      </c>
      <c r="FN242" t="s">
        <v>242</v>
      </c>
      <c r="FO242" t="s">
        <v>242</v>
      </c>
      <c r="FP242" t="s">
        <v>242</v>
      </c>
      <c r="FQ242" t="s">
        <v>242</v>
      </c>
      <c r="FR242" t="s">
        <v>242</v>
      </c>
      <c r="FS242" t="s">
        <v>242</v>
      </c>
      <c r="FT242" t="s">
        <v>242</v>
      </c>
      <c r="FU242" t="s">
        <v>242</v>
      </c>
      <c r="FV242" t="s">
        <v>242</v>
      </c>
      <c r="FW242" t="s">
        <v>242</v>
      </c>
      <c r="FX242" t="s">
        <v>242</v>
      </c>
      <c r="FY242" t="s">
        <v>242</v>
      </c>
      <c r="FZ242" t="s">
        <v>242</v>
      </c>
      <c r="GA242" t="s">
        <v>242</v>
      </c>
      <c r="GB242" t="s">
        <v>242</v>
      </c>
      <c r="GC242" t="s">
        <v>242</v>
      </c>
      <c r="GD242" t="s">
        <v>242</v>
      </c>
      <c r="GE242" t="s">
        <v>242</v>
      </c>
      <c r="GF242" t="s">
        <v>242</v>
      </c>
      <c r="GG242" t="s">
        <v>235</v>
      </c>
      <c r="GH242" t="s">
        <v>247</v>
      </c>
      <c r="GI242" t="s">
        <v>242</v>
      </c>
      <c r="GJ242" t="s">
        <v>242</v>
      </c>
      <c r="GK242" t="s">
        <v>242</v>
      </c>
      <c r="GL242">
        <v>0</v>
      </c>
      <c r="GM242">
        <v>0</v>
      </c>
      <c r="GN242">
        <v>0</v>
      </c>
      <c r="GR242" t="s">
        <v>242</v>
      </c>
      <c r="GS242" t="s">
        <v>242</v>
      </c>
      <c r="GT242" t="s">
        <v>242</v>
      </c>
      <c r="GU242" t="s">
        <v>242</v>
      </c>
      <c r="GV242" t="s">
        <v>242</v>
      </c>
      <c r="GW242" t="s">
        <v>242</v>
      </c>
      <c r="GX242" t="s">
        <v>242</v>
      </c>
      <c r="GY242" t="s">
        <v>242</v>
      </c>
      <c r="GZ242" t="s">
        <v>242</v>
      </c>
      <c r="HA242" t="s">
        <v>242</v>
      </c>
      <c r="HB242" t="s">
        <v>242</v>
      </c>
      <c r="HC242" t="s">
        <v>242</v>
      </c>
      <c r="HD242" t="s">
        <v>242</v>
      </c>
      <c r="HE242" t="s">
        <v>242</v>
      </c>
      <c r="HF242" t="s">
        <v>242</v>
      </c>
    </row>
    <row r="243" spans="1:214">
      <c r="A243">
        <v>1</v>
      </c>
      <c r="B243" t="s">
        <v>14</v>
      </c>
      <c r="C243" t="s">
        <v>373</v>
      </c>
    </row>
    <row r="244" spans="1:214">
      <c r="A244">
        <v>2</v>
      </c>
      <c r="B244" t="s">
        <v>229</v>
      </c>
    </row>
    <row r="245" spans="1:214">
      <c r="A245">
        <v>3</v>
      </c>
      <c r="B245" t="s">
        <v>257</v>
      </c>
      <c r="F245">
        <v>126.78001999999999</v>
      </c>
      <c r="G245">
        <v>530.44759999999997</v>
      </c>
      <c r="H245">
        <v>36.653379999999999</v>
      </c>
      <c r="I245">
        <v>6.0340299999999996</v>
      </c>
      <c r="J245">
        <v>6.8538699999999997</v>
      </c>
      <c r="K245">
        <v>9.6598400000000009</v>
      </c>
      <c r="L245">
        <v>0.67249999999999999</v>
      </c>
      <c r="M245">
        <v>0.53554000000000002</v>
      </c>
      <c r="N245">
        <v>4.3770000000000003E-2</v>
      </c>
      <c r="O245">
        <v>0</v>
      </c>
      <c r="P245">
        <v>73.243960000000001</v>
      </c>
      <c r="Q245">
        <v>67.533330000000007</v>
      </c>
      <c r="R245">
        <v>3.6630000000000003E-2</v>
      </c>
      <c r="S245">
        <v>0.37541999999999998</v>
      </c>
      <c r="T245">
        <v>1.07948</v>
      </c>
      <c r="U245">
        <v>0.32389000000000001</v>
      </c>
      <c r="V245">
        <v>12.64396</v>
      </c>
      <c r="W245">
        <v>3.6179999999999997E-2</v>
      </c>
      <c r="X245">
        <v>9.8839999999999997E-2</v>
      </c>
      <c r="Y245">
        <v>0.16358</v>
      </c>
      <c r="Z245">
        <v>1.0887800000000001</v>
      </c>
      <c r="AA245">
        <v>0.30882999999999999</v>
      </c>
      <c r="AB245">
        <v>3.3450000000000001E-2</v>
      </c>
      <c r="AC245">
        <v>3.7030699999999999</v>
      </c>
      <c r="AD245">
        <v>10.84717</v>
      </c>
      <c r="AE245">
        <v>0.18542</v>
      </c>
      <c r="AF245">
        <v>0.39799000000000001</v>
      </c>
      <c r="AG245">
        <v>37.257269999999998</v>
      </c>
      <c r="AH245">
        <v>115.65774</v>
      </c>
      <c r="AI245">
        <v>56.91601</v>
      </c>
      <c r="AJ245">
        <v>9.2914100000000008</v>
      </c>
      <c r="AK245">
        <v>124.59283000000001</v>
      </c>
      <c r="AL245">
        <v>45.721359999999997</v>
      </c>
      <c r="AM245">
        <v>63.949910000000003</v>
      </c>
      <c r="AN245">
        <v>2.4161700000000002</v>
      </c>
      <c r="AO245">
        <v>0.57928000000000002</v>
      </c>
      <c r="AP245">
        <v>5.2650000000000002E-2</v>
      </c>
      <c r="AQ245">
        <v>7.7399999999999997E-2</v>
      </c>
      <c r="AR245">
        <v>19.544789999999999</v>
      </c>
      <c r="AS245">
        <v>2.8829699999999998</v>
      </c>
      <c r="AT245">
        <v>0</v>
      </c>
      <c r="AU245">
        <v>0</v>
      </c>
      <c r="AV245">
        <v>0</v>
      </c>
      <c r="AW245">
        <v>0</v>
      </c>
      <c r="AX245">
        <v>0.17649000000000001</v>
      </c>
      <c r="AY245">
        <v>9.01E-2</v>
      </c>
      <c r="AZ245">
        <v>0</v>
      </c>
      <c r="BA245">
        <v>0.26658999999999999</v>
      </c>
      <c r="BB245">
        <v>6.7780000000000007E-2</v>
      </c>
      <c r="BC245">
        <v>0</v>
      </c>
      <c r="BD245">
        <v>0.99167000000000005</v>
      </c>
      <c r="BE245">
        <v>1.05945</v>
      </c>
      <c r="BF245">
        <v>4.1000000000000002E-2</v>
      </c>
      <c r="BG245">
        <v>0</v>
      </c>
      <c r="BH245">
        <v>0</v>
      </c>
      <c r="BI245">
        <v>8.2260899999999992</v>
      </c>
      <c r="BJ245">
        <v>8.2260899999999992</v>
      </c>
      <c r="BK245">
        <v>0.28532999999999997</v>
      </c>
      <c r="BL245">
        <v>0.21428</v>
      </c>
      <c r="BM245">
        <v>5.0270000000000002E-2</v>
      </c>
      <c r="BN245">
        <v>0.12833</v>
      </c>
      <c r="BO245">
        <v>3.6290000000000003E-2</v>
      </c>
      <c r="BP245">
        <v>0.17843999999999999</v>
      </c>
      <c r="BQ245">
        <v>0.53505000000000003</v>
      </c>
      <c r="BR245">
        <v>0.24806</v>
      </c>
      <c r="BS245">
        <v>0.40528999999999998</v>
      </c>
      <c r="BT245">
        <v>0.32199</v>
      </c>
      <c r="BU245">
        <v>0.12263</v>
      </c>
      <c r="BV245">
        <v>7.4249999999999997E-2</v>
      </c>
      <c r="BW245">
        <v>0.25281999999999999</v>
      </c>
      <c r="BX245">
        <v>0.17784</v>
      </c>
      <c r="BY245">
        <v>0.23122000000000001</v>
      </c>
      <c r="BZ245">
        <v>5.5199999999999999E-2</v>
      </c>
      <c r="CA245">
        <v>0.31985999999999998</v>
      </c>
      <c r="CB245">
        <v>0.31807999999999997</v>
      </c>
      <c r="CC245">
        <v>0.13370000000000001</v>
      </c>
      <c r="CD245">
        <v>2.6569500000000001</v>
      </c>
      <c r="CE245">
        <v>0.35052</v>
      </c>
      <c r="CF245">
        <v>0.45268000000000003</v>
      </c>
      <c r="CG245">
        <v>0.98265999999999998</v>
      </c>
      <c r="CH245">
        <v>0.40083000000000002</v>
      </c>
      <c r="CI245">
        <v>0.45729999999999998</v>
      </c>
      <c r="CJ245">
        <v>0.31978000000000001</v>
      </c>
      <c r="CK245">
        <v>2.9647399999999999</v>
      </c>
      <c r="CL245">
        <v>22.166879999999999</v>
      </c>
      <c r="CM245">
        <v>7.3890399999999996</v>
      </c>
      <c r="CN245">
        <v>2.5000000000000001E-2</v>
      </c>
      <c r="CO245">
        <v>1.6670000000000001E-2</v>
      </c>
      <c r="CP245">
        <v>7.7329999999999996E-2</v>
      </c>
      <c r="CQ245">
        <v>7.7249999999999999E-2</v>
      </c>
      <c r="CR245">
        <v>0.21543000000000001</v>
      </c>
      <c r="CS245">
        <v>0.30368000000000001</v>
      </c>
      <c r="CT245">
        <v>1.2330000000000001E-2</v>
      </c>
      <c r="CU245">
        <v>1.30782</v>
      </c>
      <c r="CV245">
        <v>1.325E-2</v>
      </c>
      <c r="CW245">
        <v>0.59458</v>
      </c>
      <c r="CX245">
        <v>6.8089999999999998E-2</v>
      </c>
      <c r="CY245">
        <v>0</v>
      </c>
      <c r="CZ245">
        <v>0</v>
      </c>
      <c r="DA245">
        <v>2.7099199999999999</v>
      </c>
      <c r="DB245">
        <v>2.342E-2</v>
      </c>
      <c r="DC245">
        <v>4.1700000000000001E-3</v>
      </c>
      <c r="DD245">
        <v>0.29570999999999997</v>
      </c>
      <c r="DE245">
        <v>6.2500000000000003E-3</v>
      </c>
      <c r="DF245">
        <v>1.78671</v>
      </c>
      <c r="DG245">
        <v>0.23258000000000001</v>
      </c>
      <c r="DH245">
        <v>0.22900000000000001</v>
      </c>
      <c r="DI245">
        <v>0</v>
      </c>
      <c r="DJ245">
        <v>2.57883</v>
      </c>
      <c r="DK245">
        <v>0</v>
      </c>
      <c r="DL245">
        <v>0</v>
      </c>
      <c r="DM245">
        <v>0.35124</v>
      </c>
      <c r="DN245">
        <v>0.14241999999999999</v>
      </c>
      <c r="DO245">
        <v>0</v>
      </c>
      <c r="DP245">
        <v>0</v>
      </c>
      <c r="DQ245">
        <v>0</v>
      </c>
      <c r="DR245">
        <v>0</v>
      </c>
      <c r="DS245">
        <v>1.208E-2</v>
      </c>
      <c r="DT245">
        <v>1E-3</v>
      </c>
      <c r="DU245">
        <v>0</v>
      </c>
      <c r="DV245">
        <v>0</v>
      </c>
      <c r="DW245">
        <v>0</v>
      </c>
      <c r="DX245">
        <v>0</v>
      </c>
      <c r="DY245">
        <v>1.4579999999999999E-2</v>
      </c>
      <c r="DZ245">
        <v>0.52173999999999998</v>
      </c>
      <c r="EA245">
        <v>4.1669999999999999E-2</v>
      </c>
      <c r="EB245">
        <v>0.15458</v>
      </c>
      <c r="EC245">
        <v>5.6127500000000001</v>
      </c>
      <c r="ED245">
        <v>0.49964999999999998</v>
      </c>
      <c r="EE245">
        <v>54.308329999999998</v>
      </c>
      <c r="EF245">
        <v>0.40087</v>
      </c>
      <c r="EG245">
        <v>0.80498999999999998</v>
      </c>
      <c r="EH245">
        <v>0.12071999999999999</v>
      </c>
      <c r="EI245">
        <v>41.106549999999999</v>
      </c>
      <c r="EJ245">
        <v>0</v>
      </c>
      <c r="EK245">
        <v>0</v>
      </c>
      <c r="EL245">
        <v>0</v>
      </c>
      <c r="EM245" t="s">
        <v>241</v>
      </c>
      <c r="EO245" t="s">
        <v>241</v>
      </c>
      <c r="ES245" t="s">
        <v>241</v>
      </c>
      <c r="EU245" t="s">
        <v>241</v>
      </c>
      <c r="FA245" t="s">
        <v>242</v>
      </c>
      <c r="FF245" t="s">
        <v>241</v>
      </c>
      <c r="FG245" t="s">
        <v>241</v>
      </c>
      <c r="FH245" t="s">
        <v>241</v>
      </c>
      <c r="FI245" t="s">
        <v>241</v>
      </c>
      <c r="GA245" t="s">
        <v>242</v>
      </c>
      <c r="GE245" t="s">
        <v>242</v>
      </c>
      <c r="GF245" t="s">
        <v>242</v>
      </c>
      <c r="GG245" t="s">
        <v>230</v>
      </c>
      <c r="GH245" t="s">
        <v>232</v>
      </c>
      <c r="GI245" t="s">
        <v>242</v>
      </c>
      <c r="GJ245" t="s">
        <v>242</v>
      </c>
      <c r="GK245" t="s">
        <v>242</v>
      </c>
      <c r="GL245">
        <v>0</v>
      </c>
      <c r="GM245">
        <v>0</v>
      </c>
      <c r="GN245">
        <v>0</v>
      </c>
    </row>
    <row r="246" spans="1:214">
      <c r="A246">
        <v>4</v>
      </c>
      <c r="B246" t="s">
        <v>472</v>
      </c>
      <c r="D246" t="s">
        <v>241</v>
      </c>
      <c r="E246" t="s">
        <v>231</v>
      </c>
      <c r="F246">
        <v>126.78001999999999</v>
      </c>
      <c r="G246">
        <v>530.44759999999997</v>
      </c>
      <c r="H246">
        <v>36.653379999999999</v>
      </c>
      <c r="I246">
        <v>6.0340299999999996</v>
      </c>
      <c r="J246">
        <v>6.8538699999999997</v>
      </c>
      <c r="K246">
        <v>9.6598400000000009</v>
      </c>
      <c r="L246">
        <v>0.67249999999999999</v>
      </c>
      <c r="M246">
        <v>0.53554000000000002</v>
      </c>
      <c r="N246">
        <v>4.3770000000000003E-2</v>
      </c>
      <c r="O246">
        <v>0</v>
      </c>
      <c r="P246">
        <v>73.243960000000001</v>
      </c>
      <c r="Q246">
        <v>67.533330000000007</v>
      </c>
      <c r="R246">
        <v>3.6630000000000003E-2</v>
      </c>
      <c r="S246">
        <v>0.37541999999999998</v>
      </c>
      <c r="T246">
        <v>1.07948</v>
      </c>
      <c r="U246">
        <v>0.32389000000000001</v>
      </c>
      <c r="V246">
        <v>12.64396</v>
      </c>
      <c r="W246">
        <v>3.6179999999999997E-2</v>
      </c>
      <c r="X246">
        <v>9.8839999999999997E-2</v>
      </c>
      <c r="Y246">
        <v>0.16358</v>
      </c>
      <c r="Z246">
        <v>1.0887800000000001</v>
      </c>
      <c r="AA246">
        <v>0.30882999999999999</v>
      </c>
      <c r="AB246">
        <v>3.3450000000000001E-2</v>
      </c>
      <c r="AC246">
        <v>3.7030699999999999</v>
      </c>
      <c r="AD246">
        <v>10.84717</v>
      </c>
      <c r="AE246">
        <v>0.18542</v>
      </c>
      <c r="AF246">
        <v>0.39799000000000001</v>
      </c>
      <c r="AG246">
        <v>37.257269999999998</v>
      </c>
      <c r="AH246">
        <v>115.65774</v>
      </c>
      <c r="AI246">
        <v>56.91601</v>
      </c>
      <c r="AJ246">
        <v>9.2914100000000008</v>
      </c>
      <c r="AK246">
        <v>124.59283000000001</v>
      </c>
      <c r="AL246">
        <v>45.721359999999997</v>
      </c>
      <c r="AM246">
        <v>63.949910000000003</v>
      </c>
      <c r="AN246">
        <v>2.4161700000000002</v>
      </c>
      <c r="AO246">
        <v>0.57928000000000002</v>
      </c>
      <c r="AP246">
        <v>5.2650000000000002E-2</v>
      </c>
      <c r="AQ246">
        <v>7.7399999999999997E-2</v>
      </c>
      <c r="AR246">
        <v>19.544789999999999</v>
      </c>
      <c r="AS246">
        <v>2.8829699999999998</v>
      </c>
      <c r="AT246">
        <v>0</v>
      </c>
      <c r="AU246">
        <v>0</v>
      </c>
      <c r="AV246">
        <v>0</v>
      </c>
      <c r="AW246">
        <v>0</v>
      </c>
      <c r="AX246">
        <v>0.17649000000000001</v>
      </c>
      <c r="AY246">
        <v>9.01E-2</v>
      </c>
      <c r="AZ246">
        <v>0</v>
      </c>
      <c r="BA246">
        <v>0.26658999999999999</v>
      </c>
      <c r="BB246">
        <v>6.7780000000000007E-2</v>
      </c>
      <c r="BC246">
        <v>0</v>
      </c>
      <c r="BD246">
        <v>0.99167000000000005</v>
      </c>
      <c r="BE246">
        <v>1.05945</v>
      </c>
      <c r="BF246">
        <v>4.1000000000000002E-2</v>
      </c>
      <c r="BG246">
        <v>0</v>
      </c>
      <c r="BH246">
        <v>0</v>
      </c>
      <c r="BI246">
        <v>8.2260899999999992</v>
      </c>
      <c r="BJ246">
        <v>8.2260899999999992</v>
      </c>
      <c r="BK246">
        <v>0.28532999999999997</v>
      </c>
      <c r="BL246">
        <v>0.21428</v>
      </c>
      <c r="BM246">
        <v>5.0270000000000002E-2</v>
      </c>
      <c r="BN246">
        <v>0.12833</v>
      </c>
      <c r="BO246">
        <v>3.6290000000000003E-2</v>
      </c>
      <c r="BP246">
        <v>0.17843999999999999</v>
      </c>
      <c r="BQ246">
        <v>0.53505000000000003</v>
      </c>
      <c r="BR246">
        <v>0.24806</v>
      </c>
      <c r="BS246">
        <v>0.40528999999999998</v>
      </c>
      <c r="BT246">
        <v>0.32199</v>
      </c>
      <c r="BU246">
        <v>0.12263</v>
      </c>
      <c r="BV246">
        <v>7.4249999999999997E-2</v>
      </c>
      <c r="BW246">
        <v>0.25281999999999999</v>
      </c>
      <c r="BX246">
        <v>0.17784</v>
      </c>
      <c r="BY246">
        <v>0.23122000000000001</v>
      </c>
      <c r="BZ246">
        <v>5.5199999999999999E-2</v>
      </c>
      <c r="CA246">
        <v>0.31985999999999998</v>
      </c>
      <c r="CB246">
        <v>0.31807999999999997</v>
      </c>
      <c r="CC246">
        <v>0.13370000000000001</v>
      </c>
      <c r="CD246">
        <v>2.6569500000000001</v>
      </c>
      <c r="CE246">
        <v>0.35052</v>
      </c>
      <c r="CF246">
        <v>0.45268000000000003</v>
      </c>
      <c r="CG246">
        <v>0.98265999999999998</v>
      </c>
      <c r="CH246">
        <v>0.40083000000000002</v>
      </c>
      <c r="CI246">
        <v>0.45729999999999998</v>
      </c>
      <c r="CJ246">
        <v>0.31978000000000001</v>
      </c>
      <c r="CK246">
        <v>2.9647399999999999</v>
      </c>
      <c r="CL246">
        <v>22.166879999999999</v>
      </c>
      <c r="CM246">
        <v>7.3890399999999996</v>
      </c>
      <c r="CN246">
        <v>2.5000000000000001E-2</v>
      </c>
      <c r="CO246">
        <v>1.6670000000000001E-2</v>
      </c>
      <c r="CP246">
        <v>7.7329999999999996E-2</v>
      </c>
      <c r="CQ246">
        <v>7.7249999999999999E-2</v>
      </c>
      <c r="CR246">
        <v>0.21543000000000001</v>
      </c>
      <c r="CS246">
        <v>0.30368000000000001</v>
      </c>
      <c r="CT246">
        <v>1.2330000000000001E-2</v>
      </c>
      <c r="CU246">
        <v>1.30782</v>
      </c>
      <c r="CV246">
        <v>1.325E-2</v>
      </c>
      <c r="CW246">
        <v>0.59458</v>
      </c>
      <c r="CX246">
        <v>6.8089999999999998E-2</v>
      </c>
      <c r="CY246">
        <v>0</v>
      </c>
      <c r="CZ246">
        <v>0</v>
      </c>
      <c r="DA246">
        <v>2.7099199999999999</v>
      </c>
      <c r="DB246">
        <v>2.342E-2</v>
      </c>
      <c r="DC246">
        <v>4.1700000000000001E-3</v>
      </c>
      <c r="DD246">
        <v>0.29570999999999997</v>
      </c>
      <c r="DE246">
        <v>6.2500000000000003E-3</v>
      </c>
      <c r="DF246">
        <v>1.78671</v>
      </c>
      <c r="DG246">
        <v>0.23258000000000001</v>
      </c>
      <c r="DH246">
        <v>0.22900000000000001</v>
      </c>
      <c r="DI246">
        <v>0</v>
      </c>
      <c r="DJ246">
        <v>2.57883</v>
      </c>
      <c r="DK246">
        <v>0</v>
      </c>
      <c r="DL246">
        <v>0</v>
      </c>
      <c r="DM246">
        <v>0.35124</v>
      </c>
      <c r="DN246">
        <v>0.14241999999999999</v>
      </c>
      <c r="DO246">
        <v>0</v>
      </c>
      <c r="DP246">
        <v>0</v>
      </c>
      <c r="DQ246">
        <v>0</v>
      </c>
      <c r="DR246">
        <v>0</v>
      </c>
      <c r="DS246">
        <v>1.208E-2</v>
      </c>
      <c r="DT246">
        <v>1E-3</v>
      </c>
      <c r="DU246">
        <v>0</v>
      </c>
      <c r="DV246">
        <v>0</v>
      </c>
      <c r="DW246">
        <v>0</v>
      </c>
      <c r="DX246">
        <v>0</v>
      </c>
      <c r="DY246">
        <v>1.4579999999999999E-2</v>
      </c>
      <c r="DZ246">
        <v>0.52173999999999998</v>
      </c>
      <c r="EA246">
        <v>4.1669999999999999E-2</v>
      </c>
      <c r="EB246">
        <v>0.15458</v>
      </c>
      <c r="EC246">
        <v>5.6127500000000001</v>
      </c>
      <c r="ED246">
        <v>0.49964999999999998</v>
      </c>
      <c r="EE246">
        <v>54.308329999999998</v>
      </c>
      <c r="EF246">
        <v>0.40087</v>
      </c>
      <c r="EG246">
        <v>0.80498999999999998</v>
      </c>
      <c r="EH246">
        <v>0.12071999999999999</v>
      </c>
      <c r="EI246">
        <v>41.106549999999999</v>
      </c>
      <c r="EJ246">
        <v>0</v>
      </c>
      <c r="EK246">
        <v>0</v>
      </c>
      <c r="EL246">
        <v>0</v>
      </c>
      <c r="EM246" t="s">
        <v>241</v>
      </c>
      <c r="EN246" t="s">
        <v>242</v>
      </c>
      <c r="EO246" t="s">
        <v>241</v>
      </c>
      <c r="EP246" t="s">
        <v>242</v>
      </c>
      <c r="EQ246" t="s">
        <v>242</v>
      </c>
      <c r="ER246" t="s">
        <v>242</v>
      </c>
      <c r="ES246" t="s">
        <v>241</v>
      </c>
      <c r="ET246" t="s">
        <v>242</v>
      </c>
      <c r="EU246" t="s">
        <v>241</v>
      </c>
      <c r="EV246" t="s">
        <v>242</v>
      </c>
      <c r="EW246" t="s">
        <v>242</v>
      </c>
      <c r="EX246" t="s">
        <v>242</v>
      </c>
      <c r="EY246" t="s">
        <v>242</v>
      </c>
      <c r="EZ246" t="s">
        <v>242</v>
      </c>
      <c r="FA246" t="s">
        <v>242</v>
      </c>
      <c r="FB246" t="s">
        <v>242</v>
      </c>
      <c r="FC246" t="s">
        <v>242</v>
      </c>
      <c r="FD246" t="s">
        <v>242</v>
      </c>
      <c r="FE246" t="s">
        <v>242</v>
      </c>
      <c r="FF246" t="s">
        <v>241</v>
      </c>
      <c r="FG246" t="s">
        <v>241</v>
      </c>
      <c r="FH246" t="s">
        <v>241</v>
      </c>
      <c r="FI246" t="s">
        <v>241</v>
      </c>
      <c r="FJ246" t="s">
        <v>242</v>
      </c>
      <c r="FK246" t="s">
        <v>242</v>
      </c>
      <c r="FL246" t="s">
        <v>242</v>
      </c>
      <c r="FM246" t="s">
        <v>242</v>
      </c>
      <c r="FN246" t="s">
        <v>242</v>
      </c>
      <c r="FO246" t="s">
        <v>242</v>
      </c>
      <c r="FP246" t="s">
        <v>242</v>
      </c>
      <c r="FQ246" t="s">
        <v>242</v>
      </c>
      <c r="FR246" t="s">
        <v>242</v>
      </c>
      <c r="FS246" t="s">
        <v>242</v>
      </c>
      <c r="FT246" t="s">
        <v>242</v>
      </c>
      <c r="FU246" t="s">
        <v>242</v>
      </c>
      <c r="FV246" t="s">
        <v>242</v>
      </c>
      <c r="FW246" t="s">
        <v>242</v>
      </c>
      <c r="FX246" t="s">
        <v>242</v>
      </c>
      <c r="FY246" t="s">
        <v>242</v>
      </c>
      <c r="FZ246" t="s">
        <v>242</v>
      </c>
      <c r="GA246" t="s">
        <v>242</v>
      </c>
      <c r="GB246" t="s">
        <v>242</v>
      </c>
      <c r="GC246" t="s">
        <v>242</v>
      </c>
      <c r="GD246" t="s">
        <v>242</v>
      </c>
      <c r="GE246" t="s">
        <v>242</v>
      </c>
      <c r="GF246" t="s">
        <v>242</v>
      </c>
      <c r="GG246" t="s">
        <v>230</v>
      </c>
      <c r="GH246" t="s">
        <v>232</v>
      </c>
      <c r="GI246" t="s">
        <v>242</v>
      </c>
      <c r="GJ246" t="s">
        <v>242</v>
      </c>
      <c r="GK246" t="s">
        <v>242</v>
      </c>
      <c r="GL246">
        <v>0</v>
      </c>
      <c r="GM246">
        <v>0</v>
      </c>
      <c r="GN246">
        <v>0</v>
      </c>
      <c r="GR246" t="s">
        <v>242</v>
      </c>
      <c r="GS246" t="s">
        <v>242</v>
      </c>
      <c r="GT246" t="s">
        <v>242</v>
      </c>
      <c r="GU246" t="s">
        <v>242</v>
      </c>
      <c r="GV246" t="s">
        <v>242</v>
      </c>
      <c r="GW246" t="s">
        <v>242</v>
      </c>
      <c r="GX246" t="s">
        <v>242</v>
      </c>
      <c r="GY246" t="s">
        <v>242</v>
      </c>
      <c r="GZ246" t="s">
        <v>242</v>
      </c>
      <c r="HA246" t="s">
        <v>242</v>
      </c>
      <c r="HB246" t="s">
        <v>242</v>
      </c>
      <c r="HC246" t="s">
        <v>242</v>
      </c>
      <c r="HD246" t="s">
        <v>242</v>
      </c>
      <c r="HE246" t="s">
        <v>242</v>
      </c>
      <c r="HF246" t="s">
        <v>242</v>
      </c>
    </row>
    <row r="247" spans="1:214">
      <c r="A247">
        <v>3</v>
      </c>
      <c r="B247" t="s">
        <v>258</v>
      </c>
      <c r="F247">
        <v>164.68</v>
      </c>
      <c r="G247">
        <v>689.02112</v>
      </c>
      <c r="H247">
        <v>94.387600000000006</v>
      </c>
      <c r="I247">
        <v>2.7879999999999998</v>
      </c>
      <c r="J247">
        <v>12.0025</v>
      </c>
      <c r="K247">
        <v>10.693</v>
      </c>
      <c r="L247">
        <v>3.3279999999999998</v>
      </c>
      <c r="M247">
        <v>1.1224000000000001</v>
      </c>
      <c r="N247">
        <v>0.27</v>
      </c>
      <c r="O247">
        <v>0</v>
      </c>
      <c r="P247">
        <v>73.95</v>
      </c>
      <c r="Q247">
        <v>16.3</v>
      </c>
      <c r="R247">
        <v>0.35399999999999998</v>
      </c>
      <c r="S247">
        <v>5.5E-2</v>
      </c>
      <c r="T247">
        <v>5.8005000000000004</v>
      </c>
      <c r="U247">
        <v>5.2060000000000004</v>
      </c>
      <c r="V247">
        <v>193.9</v>
      </c>
      <c r="W247">
        <v>6.7500000000000004E-2</v>
      </c>
      <c r="X247">
        <v>3.3099999999999997E-2</v>
      </c>
      <c r="Y247">
        <v>0.29099999999999998</v>
      </c>
      <c r="Z247">
        <v>0.77769999999999995</v>
      </c>
      <c r="AA247">
        <v>0.19550000000000001</v>
      </c>
      <c r="AB247">
        <v>0.1075</v>
      </c>
      <c r="AC247">
        <v>2.1850000000000001</v>
      </c>
      <c r="AD247">
        <v>17.3</v>
      </c>
      <c r="AE247">
        <v>0.02</v>
      </c>
      <c r="AF247">
        <v>4.452</v>
      </c>
      <c r="AG247">
        <v>116.2</v>
      </c>
      <c r="AH247">
        <v>189.85</v>
      </c>
      <c r="AI247">
        <v>47.2</v>
      </c>
      <c r="AJ247">
        <v>19.350000000000001</v>
      </c>
      <c r="AK247">
        <v>75.099999999999994</v>
      </c>
      <c r="AL247">
        <v>41.5</v>
      </c>
      <c r="AM247">
        <v>265.07</v>
      </c>
      <c r="AN247">
        <v>1.7695000000000001</v>
      </c>
      <c r="AO247">
        <v>0.36049999999999999</v>
      </c>
      <c r="AP247">
        <v>0.1862</v>
      </c>
      <c r="AQ247">
        <v>0.33150000000000002</v>
      </c>
      <c r="AR247">
        <v>36</v>
      </c>
      <c r="AS247">
        <v>3.22</v>
      </c>
      <c r="AT247">
        <v>0.01</v>
      </c>
      <c r="AU247">
        <v>0</v>
      </c>
      <c r="AV247">
        <v>0</v>
      </c>
      <c r="AW247">
        <v>0.01</v>
      </c>
      <c r="AX247">
        <v>0.98450000000000004</v>
      </c>
      <c r="AY247">
        <v>0.65449999999999997</v>
      </c>
      <c r="AZ247">
        <v>0</v>
      </c>
      <c r="BA247">
        <v>1.6379999999999999</v>
      </c>
      <c r="BB247">
        <v>0.82799999999999996</v>
      </c>
      <c r="BC247">
        <v>0</v>
      </c>
      <c r="BD247">
        <v>0.16</v>
      </c>
      <c r="BE247">
        <v>0.98799999999999999</v>
      </c>
      <c r="BF247">
        <v>1.0149999999999999</v>
      </c>
      <c r="BG247">
        <v>1.413</v>
      </c>
      <c r="BH247">
        <v>0</v>
      </c>
      <c r="BI247">
        <v>6.8310000000000004</v>
      </c>
      <c r="BJ247">
        <v>6.8310000000000004</v>
      </c>
      <c r="BK247">
        <v>0.50800000000000001</v>
      </c>
      <c r="BL247">
        <v>0.84499999999999997</v>
      </c>
      <c r="BM247">
        <v>0.83399999999999996</v>
      </c>
      <c r="BN247">
        <v>1.1519999999999999</v>
      </c>
      <c r="BO247">
        <v>0.09</v>
      </c>
      <c r="BP247">
        <v>1.1080000000000001</v>
      </c>
      <c r="BQ247">
        <v>2.3199999999999998</v>
      </c>
      <c r="BR247">
        <v>9.9299999999999999E-2</v>
      </c>
      <c r="BS247">
        <v>0.16500000000000001</v>
      </c>
      <c r="BT247">
        <v>0.10199999999999999</v>
      </c>
      <c r="BU247">
        <v>3.9E-2</v>
      </c>
      <c r="BV247">
        <v>4.3799999999999999E-2</v>
      </c>
      <c r="BW247">
        <v>0.104</v>
      </c>
      <c r="BX247">
        <v>7.3800000000000004E-2</v>
      </c>
      <c r="BY247">
        <v>8.0799999999999997E-2</v>
      </c>
      <c r="BZ247">
        <v>2.9499999999999998E-2</v>
      </c>
      <c r="CA247">
        <v>0.1075</v>
      </c>
      <c r="CB247">
        <v>0.17100000000000001</v>
      </c>
      <c r="CC247">
        <v>4.65E-2</v>
      </c>
      <c r="CD247">
        <v>1.0569999999999999</v>
      </c>
      <c r="CE247">
        <v>0.106</v>
      </c>
      <c r="CF247">
        <v>0.17549999999999999</v>
      </c>
      <c r="CG247">
        <v>0.63800000000000001</v>
      </c>
      <c r="CH247">
        <v>0.1158</v>
      </c>
      <c r="CI247">
        <v>0.2135</v>
      </c>
      <c r="CJ247">
        <v>0.11</v>
      </c>
      <c r="CK247">
        <v>1.3588</v>
      </c>
      <c r="CL247">
        <v>49.69</v>
      </c>
      <c r="CM247">
        <v>16.559999999999999</v>
      </c>
      <c r="CN247">
        <v>5.1499999999999997E-2</v>
      </c>
      <c r="CO247">
        <v>3.2500000000000001E-2</v>
      </c>
      <c r="CP247">
        <v>1.7999999999999999E-2</v>
      </c>
      <c r="CQ247">
        <v>3.6999999999999998E-2</v>
      </c>
      <c r="CR247">
        <v>4.7100000000000003E-2</v>
      </c>
      <c r="CS247">
        <v>0.20319999999999999</v>
      </c>
      <c r="CT247">
        <v>1.7399999999999999E-2</v>
      </c>
      <c r="CU247">
        <v>0.82599999999999996</v>
      </c>
      <c r="CV247">
        <v>2.3699999999999999E-2</v>
      </c>
      <c r="CW247">
        <v>0.35120000000000001</v>
      </c>
      <c r="CX247">
        <v>0.10299999999999999</v>
      </c>
      <c r="CY247">
        <v>4.7E-2</v>
      </c>
      <c r="CZ247">
        <v>4.7E-2</v>
      </c>
      <c r="DA247">
        <v>1.8050999999999999</v>
      </c>
      <c r="DB247">
        <v>2.1299999999999999E-2</v>
      </c>
      <c r="DC247">
        <v>0.01</v>
      </c>
      <c r="DD247">
        <v>9.1399999999999995E-2</v>
      </c>
      <c r="DE247">
        <v>1.4E-2</v>
      </c>
      <c r="DF247">
        <v>5.6451000000000002</v>
      </c>
      <c r="DG247">
        <v>0.14510000000000001</v>
      </c>
      <c r="DH247">
        <v>1.9E-2</v>
      </c>
      <c r="DI247">
        <v>9.5000000000000001E-2</v>
      </c>
      <c r="DJ247">
        <v>6.0399000000000003</v>
      </c>
      <c r="DK247">
        <v>0</v>
      </c>
      <c r="DL247">
        <v>0</v>
      </c>
      <c r="DM247">
        <v>2.4096000000000002</v>
      </c>
      <c r="DN247">
        <v>1.0195000000000001</v>
      </c>
      <c r="DO247">
        <v>0</v>
      </c>
      <c r="DP247">
        <v>0</v>
      </c>
      <c r="DQ247">
        <v>3.7999999999999999E-2</v>
      </c>
      <c r="DR247">
        <v>0</v>
      </c>
      <c r="DS247">
        <v>0</v>
      </c>
      <c r="DT247">
        <v>1E-4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3.4687000000000001</v>
      </c>
      <c r="EA247">
        <v>8.4000000000000005E-2</v>
      </c>
      <c r="EB247">
        <v>5.5E-2</v>
      </c>
      <c r="EC247">
        <v>11.1732</v>
      </c>
      <c r="ED247">
        <v>0.61780000000000002</v>
      </c>
      <c r="EE247">
        <v>5</v>
      </c>
      <c r="EF247">
        <v>3.1387</v>
      </c>
      <c r="EG247">
        <v>0.89107999999999998</v>
      </c>
      <c r="EH247">
        <v>0.29570000000000002</v>
      </c>
      <c r="EI247">
        <v>93.954999999999998</v>
      </c>
      <c r="EJ247">
        <v>0</v>
      </c>
      <c r="EK247">
        <v>0</v>
      </c>
      <c r="EL247">
        <v>0</v>
      </c>
      <c r="EM247" t="s">
        <v>241</v>
      </c>
      <c r="ES247" t="s">
        <v>241</v>
      </c>
      <c r="EU247" t="s">
        <v>241</v>
      </c>
      <c r="FA247" t="s">
        <v>242</v>
      </c>
      <c r="GA247" t="s">
        <v>242</v>
      </c>
      <c r="GE247" t="s">
        <v>242</v>
      </c>
      <c r="GF247" t="s">
        <v>242</v>
      </c>
      <c r="GG247" t="s">
        <v>237</v>
      </c>
      <c r="GI247" t="s">
        <v>242</v>
      </c>
      <c r="GJ247" t="s">
        <v>242</v>
      </c>
      <c r="GK247" t="s">
        <v>242</v>
      </c>
      <c r="GL247">
        <v>0</v>
      </c>
      <c r="GM247">
        <v>0</v>
      </c>
      <c r="GN247">
        <v>0</v>
      </c>
    </row>
    <row r="248" spans="1:214">
      <c r="A248">
        <v>4</v>
      </c>
      <c r="B248" t="s">
        <v>473</v>
      </c>
      <c r="D248" t="s">
        <v>241</v>
      </c>
      <c r="E248" t="s">
        <v>231</v>
      </c>
      <c r="F248">
        <v>164.68</v>
      </c>
      <c r="G248">
        <v>689.02112</v>
      </c>
      <c r="H248">
        <v>94.387600000000006</v>
      </c>
      <c r="I248">
        <v>2.7879999999999998</v>
      </c>
      <c r="J248">
        <v>12.0025</v>
      </c>
      <c r="K248">
        <v>10.693</v>
      </c>
      <c r="L248">
        <v>3.3279999999999998</v>
      </c>
      <c r="M248">
        <v>1.1224000000000001</v>
      </c>
      <c r="N248">
        <v>0.27</v>
      </c>
      <c r="O248">
        <v>0</v>
      </c>
      <c r="P248">
        <v>73.95</v>
      </c>
      <c r="Q248">
        <v>16.3</v>
      </c>
      <c r="R248">
        <v>0.35399999999999998</v>
      </c>
      <c r="S248">
        <v>5.5E-2</v>
      </c>
      <c r="T248">
        <v>5.8005000000000004</v>
      </c>
      <c r="U248">
        <v>5.2060000000000004</v>
      </c>
      <c r="V248">
        <v>193.9</v>
      </c>
      <c r="W248">
        <v>6.7500000000000004E-2</v>
      </c>
      <c r="X248">
        <v>3.3099999999999997E-2</v>
      </c>
      <c r="Y248">
        <v>0.29099999999999998</v>
      </c>
      <c r="Z248">
        <v>0.77769999999999995</v>
      </c>
      <c r="AA248">
        <v>0.19550000000000001</v>
      </c>
      <c r="AB248">
        <v>0.1075</v>
      </c>
      <c r="AC248">
        <v>2.1850000000000001</v>
      </c>
      <c r="AD248">
        <v>17.3</v>
      </c>
      <c r="AE248">
        <v>0.02</v>
      </c>
      <c r="AF248">
        <v>4.452</v>
      </c>
      <c r="AG248">
        <v>116.2</v>
      </c>
      <c r="AH248">
        <v>189.85</v>
      </c>
      <c r="AI248">
        <v>47.2</v>
      </c>
      <c r="AJ248">
        <v>19.350000000000001</v>
      </c>
      <c r="AK248">
        <v>75.099999999999994</v>
      </c>
      <c r="AL248">
        <v>41.5</v>
      </c>
      <c r="AM248">
        <v>265.07</v>
      </c>
      <c r="AN248">
        <v>1.7695000000000001</v>
      </c>
      <c r="AO248">
        <v>0.36049999999999999</v>
      </c>
      <c r="AP248">
        <v>0.1862</v>
      </c>
      <c r="AQ248">
        <v>0.33150000000000002</v>
      </c>
      <c r="AR248">
        <v>36</v>
      </c>
      <c r="AS248">
        <v>3.22</v>
      </c>
      <c r="AT248">
        <v>0.01</v>
      </c>
      <c r="AU248">
        <v>0</v>
      </c>
      <c r="AV248">
        <v>0</v>
      </c>
      <c r="AW248">
        <v>0.01</v>
      </c>
      <c r="AX248">
        <v>0.98450000000000004</v>
      </c>
      <c r="AY248">
        <v>0.65449999999999997</v>
      </c>
      <c r="AZ248">
        <v>0</v>
      </c>
      <c r="BA248">
        <v>1.6379999999999999</v>
      </c>
      <c r="BB248">
        <v>0.82799999999999996</v>
      </c>
      <c r="BC248">
        <v>0</v>
      </c>
      <c r="BD248">
        <v>0.16</v>
      </c>
      <c r="BE248">
        <v>0.98799999999999999</v>
      </c>
      <c r="BF248">
        <v>1.0149999999999999</v>
      </c>
      <c r="BG248">
        <v>1.413</v>
      </c>
      <c r="BH248">
        <v>0</v>
      </c>
      <c r="BI248">
        <v>6.8310000000000004</v>
      </c>
      <c r="BJ248">
        <v>6.8310000000000004</v>
      </c>
      <c r="BK248">
        <v>0.50800000000000001</v>
      </c>
      <c r="BL248">
        <v>0.84499999999999997</v>
      </c>
      <c r="BM248">
        <v>0.83399999999999996</v>
      </c>
      <c r="BN248">
        <v>1.1519999999999999</v>
      </c>
      <c r="BO248">
        <v>0.09</v>
      </c>
      <c r="BP248">
        <v>1.1080000000000001</v>
      </c>
      <c r="BQ248">
        <v>2.3199999999999998</v>
      </c>
      <c r="BR248">
        <v>9.9299999999999999E-2</v>
      </c>
      <c r="BS248">
        <v>0.16500000000000001</v>
      </c>
      <c r="BT248">
        <v>0.10199999999999999</v>
      </c>
      <c r="BU248">
        <v>3.9E-2</v>
      </c>
      <c r="BV248">
        <v>4.3799999999999999E-2</v>
      </c>
      <c r="BW248">
        <v>0.104</v>
      </c>
      <c r="BX248">
        <v>7.3800000000000004E-2</v>
      </c>
      <c r="BY248">
        <v>8.0799999999999997E-2</v>
      </c>
      <c r="BZ248">
        <v>2.9499999999999998E-2</v>
      </c>
      <c r="CA248">
        <v>0.1075</v>
      </c>
      <c r="CB248">
        <v>0.17100000000000001</v>
      </c>
      <c r="CC248">
        <v>4.65E-2</v>
      </c>
      <c r="CD248">
        <v>1.0569999999999999</v>
      </c>
      <c r="CE248">
        <v>0.106</v>
      </c>
      <c r="CF248">
        <v>0.17549999999999999</v>
      </c>
      <c r="CG248">
        <v>0.63800000000000001</v>
      </c>
      <c r="CH248">
        <v>0.1158</v>
      </c>
      <c r="CI248">
        <v>0.2135</v>
      </c>
      <c r="CJ248">
        <v>0.11</v>
      </c>
      <c r="CK248">
        <v>1.3588</v>
      </c>
      <c r="CL248">
        <v>49.69</v>
      </c>
      <c r="CM248">
        <v>16.559999999999999</v>
      </c>
      <c r="CN248">
        <v>5.1499999999999997E-2</v>
      </c>
      <c r="CO248">
        <v>3.2500000000000001E-2</v>
      </c>
      <c r="CP248">
        <v>1.7999999999999999E-2</v>
      </c>
      <c r="CQ248">
        <v>3.6999999999999998E-2</v>
      </c>
      <c r="CR248">
        <v>4.7100000000000003E-2</v>
      </c>
      <c r="CS248">
        <v>0.20319999999999999</v>
      </c>
      <c r="CT248">
        <v>1.7399999999999999E-2</v>
      </c>
      <c r="CU248">
        <v>0.82599999999999996</v>
      </c>
      <c r="CV248">
        <v>2.3699999999999999E-2</v>
      </c>
      <c r="CW248">
        <v>0.35120000000000001</v>
      </c>
      <c r="CX248">
        <v>0.10299999999999999</v>
      </c>
      <c r="CY248">
        <v>4.7E-2</v>
      </c>
      <c r="CZ248">
        <v>4.7E-2</v>
      </c>
      <c r="DA248">
        <v>1.8050999999999999</v>
      </c>
      <c r="DB248">
        <v>2.1299999999999999E-2</v>
      </c>
      <c r="DC248">
        <v>0.01</v>
      </c>
      <c r="DD248">
        <v>9.1399999999999995E-2</v>
      </c>
      <c r="DE248">
        <v>1.4E-2</v>
      </c>
      <c r="DF248">
        <v>5.6451000000000002</v>
      </c>
      <c r="DG248">
        <v>0.14510000000000001</v>
      </c>
      <c r="DH248">
        <v>1.9E-2</v>
      </c>
      <c r="DI248">
        <v>9.5000000000000001E-2</v>
      </c>
      <c r="DJ248">
        <v>6.0399000000000003</v>
      </c>
      <c r="DK248">
        <v>0</v>
      </c>
      <c r="DL248">
        <v>0</v>
      </c>
      <c r="DM248">
        <v>2.4096000000000002</v>
      </c>
      <c r="DN248">
        <v>1.0195000000000001</v>
      </c>
      <c r="DO248">
        <v>0</v>
      </c>
      <c r="DP248">
        <v>0</v>
      </c>
      <c r="DQ248">
        <v>3.7999999999999999E-2</v>
      </c>
      <c r="DR248">
        <v>0</v>
      </c>
      <c r="DS248">
        <v>0</v>
      </c>
      <c r="DT248">
        <v>1E-4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3.4687000000000001</v>
      </c>
      <c r="EA248">
        <v>8.4000000000000005E-2</v>
      </c>
      <c r="EB248">
        <v>5.5E-2</v>
      </c>
      <c r="EC248">
        <v>11.1732</v>
      </c>
      <c r="ED248">
        <v>0.61780000000000002</v>
      </c>
      <c r="EE248">
        <v>5</v>
      </c>
      <c r="EF248">
        <v>3.1387</v>
      </c>
      <c r="EG248">
        <v>0.89107999999999998</v>
      </c>
      <c r="EH248">
        <v>0.29570000000000002</v>
      </c>
      <c r="EI248">
        <v>93.954999999999998</v>
      </c>
      <c r="EJ248">
        <v>0</v>
      </c>
      <c r="EK248">
        <v>0</v>
      </c>
      <c r="EL248">
        <v>0</v>
      </c>
      <c r="EM248" t="s">
        <v>241</v>
      </c>
      <c r="EN248" t="s">
        <v>242</v>
      </c>
      <c r="EO248" t="s">
        <v>242</v>
      </c>
      <c r="EP248" t="s">
        <v>242</v>
      </c>
      <c r="EQ248" t="s">
        <v>242</v>
      </c>
      <c r="ER248" t="s">
        <v>242</v>
      </c>
      <c r="ES248" t="s">
        <v>241</v>
      </c>
      <c r="ET248" t="s">
        <v>242</v>
      </c>
      <c r="EU248" t="s">
        <v>241</v>
      </c>
      <c r="EV248" t="s">
        <v>242</v>
      </c>
      <c r="EW248" t="s">
        <v>242</v>
      </c>
      <c r="EX248" t="s">
        <v>242</v>
      </c>
      <c r="EY248" t="s">
        <v>242</v>
      </c>
      <c r="EZ248" t="s">
        <v>242</v>
      </c>
      <c r="FA248" t="s">
        <v>242</v>
      </c>
      <c r="FB248" t="s">
        <v>242</v>
      </c>
      <c r="FC248" t="s">
        <v>242</v>
      </c>
      <c r="FD248" t="s">
        <v>242</v>
      </c>
      <c r="FE248" t="s">
        <v>242</v>
      </c>
      <c r="FF248" t="s">
        <v>242</v>
      </c>
      <c r="FG248" t="s">
        <v>242</v>
      </c>
      <c r="FH248" t="s">
        <v>242</v>
      </c>
      <c r="FI248" t="s">
        <v>242</v>
      </c>
      <c r="FJ248" t="s">
        <v>242</v>
      </c>
      <c r="FK248" t="s">
        <v>242</v>
      </c>
      <c r="FL248" t="s">
        <v>242</v>
      </c>
      <c r="FM248" t="s">
        <v>242</v>
      </c>
      <c r="FN248" t="s">
        <v>242</v>
      </c>
      <c r="FO248" t="s">
        <v>242</v>
      </c>
      <c r="FP248" t="s">
        <v>242</v>
      </c>
      <c r="FQ248" t="s">
        <v>242</v>
      </c>
      <c r="FR248" t="s">
        <v>242</v>
      </c>
      <c r="FS248" t="s">
        <v>242</v>
      </c>
      <c r="FT248" t="s">
        <v>242</v>
      </c>
      <c r="FU248" t="s">
        <v>242</v>
      </c>
      <c r="FV248" t="s">
        <v>242</v>
      </c>
      <c r="FW248" t="s">
        <v>242</v>
      </c>
      <c r="FX248" t="s">
        <v>242</v>
      </c>
      <c r="FY248" t="s">
        <v>242</v>
      </c>
      <c r="FZ248" t="s">
        <v>242</v>
      </c>
      <c r="GA248" t="s">
        <v>242</v>
      </c>
      <c r="GB248" t="s">
        <v>242</v>
      </c>
      <c r="GC248" t="s">
        <v>242</v>
      </c>
      <c r="GD248" t="s">
        <v>242</v>
      </c>
      <c r="GE248" t="s">
        <v>242</v>
      </c>
      <c r="GF248" t="s">
        <v>242</v>
      </c>
      <c r="GG248" t="s">
        <v>237</v>
      </c>
      <c r="GI248" t="s">
        <v>242</v>
      </c>
      <c r="GJ248" t="s">
        <v>242</v>
      </c>
      <c r="GK248" t="s">
        <v>242</v>
      </c>
      <c r="GL248">
        <v>0</v>
      </c>
      <c r="GM248">
        <v>0</v>
      </c>
      <c r="GN248">
        <v>0</v>
      </c>
      <c r="GR248" t="s">
        <v>242</v>
      </c>
      <c r="GS248" t="s">
        <v>242</v>
      </c>
      <c r="GT248" t="s">
        <v>242</v>
      </c>
      <c r="GU248" t="s">
        <v>242</v>
      </c>
      <c r="GV248" t="s">
        <v>242</v>
      </c>
      <c r="GW248" t="s">
        <v>242</v>
      </c>
      <c r="GX248" t="s">
        <v>242</v>
      </c>
      <c r="GY248" t="s">
        <v>242</v>
      </c>
      <c r="GZ248" t="s">
        <v>242</v>
      </c>
      <c r="HA248" t="s">
        <v>242</v>
      </c>
      <c r="HB248" t="s">
        <v>242</v>
      </c>
      <c r="HC248" t="s">
        <v>242</v>
      </c>
      <c r="HD248" t="s">
        <v>242</v>
      </c>
      <c r="HE248" t="s">
        <v>242</v>
      </c>
      <c r="HF248" t="s">
        <v>242</v>
      </c>
    </row>
    <row r="249" spans="1:214">
      <c r="A249">
        <v>3</v>
      </c>
      <c r="B249" t="s">
        <v>259</v>
      </c>
      <c r="F249">
        <v>874.77700000000004</v>
      </c>
      <c r="G249">
        <v>3660.0669699999999</v>
      </c>
      <c r="H249">
        <v>553.43179999999995</v>
      </c>
      <c r="I249">
        <v>48.126190000000001</v>
      </c>
      <c r="J249">
        <v>46.954920000000001</v>
      </c>
      <c r="K249">
        <v>61.149169999999998</v>
      </c>
      <c r="L249">
        <v>5.5715000000000003</v>
      </c>
      <c r="M249">
        <v>5.5049900000000003</v>
      </c>
      <c r="N249">
        <v>6.33744</v>
      </c>
      <c r="O249">
        <v>0</v>
      </c>
      <c r="P249">
        <v>304.57</v>
      </c>
      <c r="Q249">
        <v>152.80000000000001</v>
      </c>
      <c r="R249">
        <v>0.91439999999999999</v>
      </c>
      <c r="S249">
        <v>1.0509999999999999</v>
      </c>
      <c r="T249">
        <v>21.01221</v>
      </c>
      <c r="U249">
        <v>19.304929999999999</v>
      </c>
      <c r="V249">
        <v>96.32</v>
      </c>
      <c r="W249">
        <v>0.33705000000000002</v>
      </c>
      <c r="X249">
        <v>0.4677</v>
      </c>
      <c r="Y249">
        <v>18.4693</v>
      </c>
      <c r="Z249">
        <v>27.090420000000002</v>
      </c>
      <c r="AA249">
        <v>2.5814900000000001</v>
      </c>
      <c r="AB249">
        <v>1.1917</v>
      </c>
      <c r="AC249">
        <v>25.1691</v>
      </c>
      <c r="AD249">
        <v>95.828000000000003</v>
      </c>
      <c r="AE249">
        <v>1.37</v>
      </c>
      <c r="AF249">
        <v>64.011049999999997</v>
      </c>
      <c r="AG249">
        <v>335.53699999999998</v>
      </c>
      <c r="AH249">
        <v>1461.0719999999999</v>
      </c>
      <c r="AI249">
        <v>134.53200000000001</v>
      </c>
      <c r="AJ249">
        <v>123.548</v>
      </c>
      <c r="AK249">
        <v>542.17100000000005</v>
      </c>
      <c r="AL249">
        <v>462.26</v>
      </c>
      <c r="AM249">
        <v>763.3</v>
      </c>
      <c r="AN249">
        <v>4.6035300000000001</v>
      </c>
      <c r="AO249">
        <v>4.07477</v>
      </c>
      <c r="AP249">
        <v>0.80303000000000002</v>
      </c>
      <c r="AQ249">
        <v>0.77890000000000004</v>
      </c>
      <c r="AR249">
        <v>171.09</v>
      </c>
      <c r="AS249">
        <v>19.7227</v>
      </c>
      <c r="AT249">
        <v>0.108</v>
      </c>
      <c r="AU249">
        <v>0</v>
      </c>
      <c r="AV249">
        <v>0</v>
      </c>
      <c r="AW249">
        <v>0.108</v>
      </c>
      <c r="AX249">
        <v>4.2067500000000004</v>
      </c>
      <c r="AY249">
        <v>3.9160499999999998</v>
      </c>
      <c r="AZ249">
        <v>0</v>
      </c>
      <c r="BA249">
        <v>8.1183499999999995</v>
      </c>
      <c r="BB249">
        <v>1.6113999999999999</v>
      </c>
      <c r="BC249">
        <v>0</v>
      </c>
      <c r="BD249">
        <v>0.66</v>
      </c>
      <c r="BE249">
        <v>2.2713999999999999</v>
      </c>
      <c r="BF249">
        <v>0.04</v>
      </c>
      <c r="BG249">
        <v>4.2999999999999997E-2</v>
      </c>
      <c r="BH249">
        <v>0</v>
      </c>
      <c r="BI249">
        <v>28.28032</v>
      </c>
      <c r="BJ249">
        <v>28.28032</v>
      </c>
      <c r="BK249">
        <v>0.74085000000000001</v>
      </c>
      <c r="BL249">
        <v>1.78715</v>
      </c>
      <c r="BM249">
        <v>1.06775</v>
      </c>
      <c r="BN249">
        <v>2.0762900000000002</v>
      </c>
      <c r="BO249">
        <v>0.12759999999999999</v>
      </c>
      <c r="BP249">
        <v>1.6431899999999999</v>
      </c>
      <c r="BQ249">
        <v>4.1518600000000001</v>
      </c>
      <c r="BR249">
        <v>2.2766199999999999</v>
      </c>
      <c r="BS249">
        <v>3.3028200000000001</v>
      </c>
      <c r="BT249">
        <v>3.5403899999999999</v>
      </c>
      <c r="BU249">
        <v>1.1115200000000001</v>
      </c>
      <c r="BV249">
        <v>0.61258000000000001</v>
      </c>
      <c r="BW249">
        <v>1.8582799999999999</v>
      </c>
      <c r="BX249">
        <v>1.5328900000000001</v>
      </c>
      <c r="BY249">
        <v>1.8614299999999999</v>
      </c>
      <c r="BZ249">
        <v>0.52154</v>
      </c>
      <c r="CA249">
        <v>2.2825799999999998</v>
      </c>
      <c r="CB249">
        <v>2.7618299999999998</v>
      </c>
      <c r="CC249">
        <v>1.22651</v>
      </c>
      <c r="CD249">
        <v>22.8919</v>
      </c>
      <c r="CE249">
        <v>2.3168199999999999</v>
      </c>
      <c r="CF249">
        <v>4.2074699999999998</v>
      </c>
      <c r="CG249">
        <v>7.1282899999999998</v>
      </c>
      <c r="CH249">
        <v>2.0605600000000002</v>
      </c>
      <c r="CI249">
        <v>2.1081500000000002</v>
      </c>
      <c r="CJ249">
        <v>1.9208700000000001</v>
      </c>
      <c r="CK249">
        <v>19.737670000000001</v>
      </c>
      <c r="CL249">
        <v>228.08</v>
      </c>
      <c r="CM249">
        <v>77.007000000000005</v>
      </c>
      <c r="CN249">
        <v>6.8000000000000005E-2</v>
      </c>
      <c r="CO249">
        <v>4.3999999999999997E-2</v>
      </c>
      <c r="CP249">
        <v>0.16200000000000001</v>
      </c>
      <c r="CQ249">
        <v>0.17050000000000001</v>
      </c>
      <c r="CR249">
        <v>0.45105000000000001</v>
      </c>
      <c r="CS249">
        <v>0.66659999999999997</v>
      </c>
      <c r="CT249">
        <v>2.2200000000000001E-2</v>
      </c>
      <c r="CU249">
        <v>4.7350500000000002</v>
      </c>
      <c r="CV249">
        <v>1.8350000000000002E-2</v>
      </c>
      <c r="CW249">
        <v>2.5738500000000002</v>
      </c>
      <c r="CX249">
        <v>0.2535</v>
      </c>
      <c r="CY249">
        <v>0.20699999999999999</v>
      </c>
      <c r="CZ249">
        <v>5.8500000000000003E-2</v>
      </c>
      <c r="DA249">
        <v>9.4266400000000008</v>
      </c>
      <c r="DB249">
        <v>2.665E-2</v>
      </c>
      <c r="DC249">
        <v>1.4E-2</v>
      </c>
      <c r="DD249">
        <v>0.63824000000000003</v>
      </c>
      <c r="DE249">
        <v>6.2E-2</v>
      </c>
      <c r="DF249">
        <v>10.37213</v>
      </c>
      <c r="DG249">
        <v>0.56054999999999999</v>
      </c>
      <c r="DH249">
        <v>0.72950000000000004</v>
      </c>
      <c r="DI249">
        <v>1.2E-2</v>
      </c>
      <c r="DJ249">
        <v>12.411569999999999</v>
      </c>
      <c r="DK249">
        <v>0</v>
      </c>
      <c r="DL249">
        <v>0</v>
      </c>
      <c r="DM249">
        <v>19.758209999999998</v>
      </c>
      <c r="DN249">
        <v>0.67615000000000003</v>
      </c>
      <c r="DO249">
        <v>0</v>
      </c>
      <c r="DP249">
        <v>0</v>
      </c>
      <c r="DQ249">
        <v>3.0000000000000001E-3</v>
      </c>
      <c r="DR249">
        <v>0</v>
      </c>
      <c r="DS249">
        <v>0.1</v>
      </c>
      <c r="DT249">
        <v>1.405E-2</v>
      </c>
      <c r="DU249">
        <v>0</v>
      </c>
      <c r="DV249">
        <v>0</v>
      </c>
      <c r="DW249">
        <v>0</v>
      </c>
      <c r="DX249">
        <v>2.8000000000000001E-2</v>
      </c>
      <c r="DY249">
        <v>9.1999999999999998E-2</v>
      </c>
      <c r="DZ249">
        <v>20.651409999999998</v>
      </c>
      <c r="EA249">
        <v>0.112</v>
      </c>
      <c r="EB249">
        <v>0.33250000000000002</v>
      </c>
      <c r="EC249">
        <v>42.047669999999997</v>
      </c>
      <c r="ED249">
        <v>2.6540699999999999</v>
      </c>
      <c r="EE249">
        <v>216</v>
      </c>
      <c r="EF249">
        <v>11.22733</v>
      </c>
      <c r="EG249">
        <v>5.0957600000000003</v>
      </c>
      <c r="EH249">
        <v>3.33379</v>
      </c>
      <c r="EI249">
        <v>986.21500000000003</v>
      </c>
      <c r="EJ249">
        <v>0</v>
      </c>
      <c r="EK249">
        <v>0</v>
      </c>
      <c r="EL249">
        <v>0</v>
      </c>
      <c r="EM249" t="s">
        <v>241</v>
      </c>
      <c r="EO249" t="s">
        <v>241</v>
      </c>
      <c r="ES249" t="s">
        <v>241</v>
      </c>
      <c r="EU249" t="s">
        <v>241</v>
      </c>
      <c r="EV249" t="s">
        <v>241</v>
      </c>
      <c r="FA249" t="s">
        <v>242</v>
      </c>
      <c r="FF249" t="s">
        <v>241</v>
      </c>
      <c r="FG249" t="s">
        <v>241</v>
      </c>
      <c r="FH249" t="s">
        <v>241</v>
      </c>
      <c r="FI249" t="s">
        <v>241</v>
      </c>
      <c r="GA249" t="s">
        <v>242</v>
      </c>
      <c r="GE249" t="s">
        <v>242</v>
      </c>
      <c r="GF249" t="s">
        <v>242</v>
      </c>
      <c r="GG249" t="s">
        <v>350</v>
      </c>
      <c r="GH249" t="s">
        <v>232</v>
      </c>
      <c r="GI249" t="s">
        <v>242</v>
      </c>
      <c r="GJ249" t="s">
        <v>242</v>
      </c>
      <c r="GK249" t="s">
        <v>242</v>
      </c>
      <c r="GL249">
        <v>0</v>
      </c>
      <c r="GM249">
        <v>0</v>
      </c>
      <c r="GN249">
        <v>0</v>
      </c>
    </row>
    <row r="250" spans="1:214">
      <c r="A250">
        <v>4</v>
      </c>
      <c r="B250" t="s">
        <v>474</v>
      </c>
      <c r="D250" t="s">
        <v>241</v>
      </c>
      <c r="E250" t="s">
        <v>231</v>
      </c>
      <c r="F250">
        <v>543.4</v>
      </c>
      <c r="G250">
        <v>2273.5855999999999</v>
      </c>
      <c r="H250">
        <v>168.77799999999999</v>
      </c>
      <c r="I250">
        <v>42.109000000000002</v>
      </c>
      <c r="J250">
        <v>25.762</v>
      </c>
      <c r="K250">
        <v>33.155999999999999</v>
      </c>
      <c r="L250">
        <v>1.1180000000000001</v>
      </c>
      <c r="M250">
        <v>2.29</v>
      </c>
      <c r="N250">
        <v>2.46</v>
      </c>
      <c r="O250">
        <v>0</v>
      </c>
      <c r="P250">
        <v>77.5</v>
      </c>
      <c r="Q250">
        <v>71.900000000000006</v>
      </c>
      <c r="R250">
        <v>1.9E-2</v>
      </c>
      <c r="S250">
        <v>0.76100000000000001</v>
      </c>
      <c r="T250">
        <v>13.474</v>
      </c>
      <c r="U250">
        <v>13.368</v>
      </c>
      <c r="V250">
        <v>20.100000000000001</v>
      </c>
      <c r="W250">
        <v>0.14799999999999999</v>
      </c>
      <c r="X250">
        <v>0.28399999999999997</v>
      </c>
      <c r="Y250">
        <v>16.033000000000001</v>
      </c>
      <c r="Z250">
        <v>23.347999999999999</v>
      </c>
      <c r="AA250">
        <v>1.4870000000000001</v>
      </c>
      <c r="AB250">
        <v>0.74099999999999999</v>
      </c>
      <c r="AC250">
        <v>21.81</v>
      </c>
      <c r="AD250">
        <v>33.6</v>
      </c>
      <c r="AE250">
        <v>1.27</v>
      </c>
      <c r="AF250">
        <v>27.7</v>
      </c>
      <c r="AG250">
        <v>109</v>
      </c>
      <c r="AH250">
        <v>596.29999999999995</v>
      </c>
      <c r="AI250">
        <v>42</v>
      </c>
      <c r="AJ250">
        <v>49.5</v>
      </c>
      <c r="AK250">
        <v>365</v>
      </c>
      <c r="AL250">
        <v>345</v>
      </c>
      <c r="AM250">
        <v>200.3</v>
      </c>
      <c r="AN250">
        <v>2.4500000000000002</v>
      </c>
      <c r="AO250">
        <v>3.11</v>
      </c>
      <c r="AP250">
        <v>0.40100000000000002</v>
      </c>
      <c r="AQ250">
        <v>0.182</v>
      </c>
      <c r="AR250">
        <v>99</v>
      </c>
      <c r="AS250">
        <v>5.44</v>
      </c>
      <c r="AT250">
        <v>0</v>
      </c>
      <c r="AU250">
        <v>0</v>
      </c>
      <c r="AV250">
        <v>0</v>
      </c>
      <c r="AW250">
        <v>0</v>
      </c>
      <c r="AX250">
        <v>2.0070000000000001</v>
      </c>
      <c r="AY250">
        <v>1.732</v>
      </c>
      <c r="AZ250">
        <v>0</v>
      </c>
      <c r="BA250">
        <v>3.738</v>
      </c>
      <c r="BB250">
        <v>0.57299999999999995</v>
      </c>
      <c r="BC250">
        <v>0</v>
      </c>
      <c r="BD250">
        <v>0</v>
      </c>
      <c r="BE250">
        <v>0.57299999999999995</v>
      </c>
      <c r="BF250">
        <v>0.04</v>
      </c>
      <c r="BG250">
        <v>4.2999999999999997E-2</v>
      </c>
      <c r="BH250">
        <v>0</v>
      </c>
      <c r="BI250">
        <v>6.6959999999999997</v>
      </c>
      <c r="BJ250">
        <v>6.6959999999999997</v>
      </c>
      <c r="BK250">
        <v>0.25800000000000001</v>
      </c>
      <c r="BL250">
        <v>0.28000000000000003</v>
      </c>
      <c r="BM250">
        <v>0.129</v>
      </c>
      <c r="BN250">
        <v>0.39200000000000002</v>
      </c>
      <c r="BO250">
        <v>7.4999999999999997E-2</v>
      </c>
      <c r="BP250">
        <v>0.34300000000000003</v>
      </c>
      <c r="BQ250">
        <v>0.78500000000000003</v>
      </c>
      <c r="BR250">
        <v>2.04</v>
      </c>
      <c r="BS250">
        <v>2.9529999999999998</v>
      </c>
      <c r="BT250">
        <v>3.2109999999999999</v>
      </c>
      <c r="BU250">
        <v>1.022</v>
      </c>
      <c r="BV250">
        <v>0.55000000000000004</v>
      </c>
      <c r="BW250">
        <v>1.6319999999999999</v>
      </c>
      <c r="BX250">
        <v>1.369</v>
      </c>
      <c r="BY250">
        <v>1.6459999999999999</v>
      </c>
      <c r="BZ250">
        <v>0.44400000000000001</v>
      </c>
      <c r="CA250">
        <v>1.99</v>
      </c>
      <c r="CB250">
        <v>2.4369999999999998</v>
      </c>
      <c r="CC250">
        <v>1.117</v>
      </c>
      <c r="CD250">
        <v>20.413</v>
      </c>
      <c r="CE250">
        <v>2.0939999999999999</v>
      </c>
      <c r="CF250">
        <v>3.4980000000000002</v>
      </c>
      <c r="CG250">
        <v>5.9530000000000003</v>
      </c>
      <c r="CH250">
        <v>1.845</v>
      </c>
      <c r="CI250">
        <v>1.8260000000000001</v>
      </c>
      <c r="CJ250">
        <v>1.6890000000000001</v>
      </c>
      <c r="CK250">
        <v>16.896999999999998</v>
      </c>
      <c r="CL250">
        <v>184.3</v>
      </c>
      <c r="CM250">
        <v>61.7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4.1000000000000002E-2</v>
      </c>
      <c r="CT250">
        <v>0</v>
      </c>
      <c r="CU250">
        <v>2.206</v>
      </c>
      <c r="CV250">
        <v>0</v>
      </c>
      <c r="CW250">
        <v>1.2470000000000001</v>
      </c>
      <c r="CX250">
        <v>8.7999999999999995E-2</v>
      </c>
      <c r="CY250">
        <v>0.13600000000000001</v>
      </c>
      <c r="CZ250">
        <v>3.7999999999999999E-2</v>
      </c>
      <c r="DA250">
        <v>3.754</v>
      </c>
      <c r="DB250">
        <v>0</v>
      </c>
      <c r="DC250">
        <v>0</v>
      </c>
      <c r="DD250">
        <v>0.191</v>
      </c>
      <c r="DE250">
        <v>4.2000000000000003E-2</v>
      </c>
      <c r="DF250">
        <v>5.9039999999999999</v>
      </c>
      <c r="DG250">
        <v>3.7999999999999999E-2</v>
      </c>
      <c r="DH250">
        <v>0.02</v>
      </c>
      <c r="DI250">
        <v>0</v>
      </c>
      <c r="DJ250">
        <v>6.194</v>
      </c>
      <c r="DK250">
        <v>0</v>
      </c>
      <c r="DL250">
        <v>0</v>
      </c>
      <c r="DM250">
        <v>13.061999999999999</v>
      </c>
      <c r="DN250">
        <v>0.248</v>
      </c>
      <c r="DO250">
        <v>0</v>
      </c>
      <c r="DP250">
        <v>0</v>
      </c>
      <c r="DQ250">
        <v>0</v>
      </c>
      <c r="DR250">
        <v>0</v>
      </c>
      <c r="DS250">
        <v>0.1</v>
      </c>
      <c r="DT250">
        <v>1.4E-2</v>
      </c>
      <c r="DU250">
        <v>0</v>
      </c>
      <c r="DV250">
        <v>0</v>
      </c>
      <c r="DW250">
        <v>0</v>
      </c>
      <c r="DX250">
        <v>2.8000000000000001E-2</v>
      </c>
      <c r="DY250">
        <v>9.1999999999999998E-2</v>
      </c>
      <c r="DZ250">
        <v>13.528</v>
      </c>
      <c r="EA250">
        <v>0</v>
      </c>
      <c r="EB250">
        <v>0</v>
      </c>
      <c r="EC250">
        <v>23.481000000000002</v>
      </c>
      <c r="ED250">
        <v>1.6140000000000001</v>
      </c>
      <c r="EE250">
        <v>207.8</v>
      </c>
      <c r="EF250">
        <v>4.1669999999999998</v>
      </c>
      <c r="EG250">
        <v>2.7629999999999999</v>
      </c>
      <c r="EH250">
        <v>0.25679999999999997</v>
      </c>
      <c r="EI250">
        <v>294.89999999999998</v>
      </c>
      <c r="EJ250">
        <v>0</v>
      </c>
      <c r="EK250">
        <v>0</v>
      </c>
      <c r="EL250">
        <v>0</v>
      </c>
      <c r="EM250" t="s">
        <v>241</v>
      </c>
      <c r="EN250" t="s">
        <v>242</v>
      </c>
      <c r="EO250" t="s">
        <v>241</v>
      </c>
      <c r="EP250" t="s">
        <v>242</v>
      </c>
      <c r="EQ250" t="s">
        <v>242</v>
      </c>
      <c r="ER250" t="s">
        <v>242</v>
      </c>
      <c r="ES250" t="s">
        <v>242</v>
      </c>
      <c r="ET250" t="s">
        <v>242</v>
      </c>
      <c r="EU250" t="s">
        <v>242</v>
      </c>
      <c r="EV250" t="s">
        <v>242</v>
      </c>
      <c r="EW250" t="s">
        <v>242</v>
      </c>
      <c r="EX250" t="s">
        <v>242</v>
      </c>
      <c r="EY250" t="s">
        <v>242</v>
      </c>
      <c r="EZ250" t="s">
        <v>242</v>
      </c>
      <c r="FA250" t="s">
        <v>242</v>
      </c>
      <c r="FB250" t="s">
        <v>242</v>
      </c>
      <c r="FC250" t="s">
        <v>242</v>
      </c>
      <c r="FD250" t="s">
        <v>242</v>
      </c>
      <c r="FE250" t="s">
        <v>242</v>
      </c>
      <c r="FF250" t="s">
        <v>242</v>
      </c>
      <c r="FG250" t="s">
        <v>241</v>
      </c>
      <c r="FH250" t="s">
        <v>242</v>
      </c>
      <c r="FI250" t="s">
        <v>242</v>
      </c>
      <c r="FJ250" t="s">
        <v>242</v>
      </c>
      <c r="FK250" t="s">
        <v>242</v>
      </c>
      <c r="FL250" t="s">
        <v>242</v>
      </c>
      <c r="FM250" t="s">
        <v>242</v>
      </c>
      <c r="FN250" t="s">
        <v>242</v>
      </c>
      <c r="FO250" t="s">
        <v>242</v>
      </c>
      <c r="FP250" t="s">
        <v>242</v>
      </c>
      <c r="FQ250" t="s">
        <v>242</v>
      </c>
      <c r="FR250" t="s">
        <v>242</v>
      </c>
      <c r="FS250" t="s">
        <v>242</v>
      </c>
      <c r="FT250" t="s">
        <v>242</v>
      </c>
      <c r="FU250" t="s">
        <v>242</v>
      </c>
      <c r="FV250" t="s">
        <v>242</v>
      </c>
      <c r="FW250" t="s">
        <v>242</v>
      </c>
      <c r="FX250" t="s">
        <v>242</v>
      </c>
      <c r="FY250" t="s">
        <v>242</v>
      </c>
      <c r="FZ250" t="s">
        <v>242</v>
      </c>
      <c r="GA250" t="s">
        <v>242</v>
      </c>
      <c r="GB250" t="s">
        <v>242</v>
      </c>
      <c r="GC250" t="s">
        <v>242</v>
      </c>
      <c r="GD250" t="s">
        <v>242</v>
      </c>
      <c r="GE250" t="s">
        <v>242</v>
      </c>
      <c r="GF250" t="s">
        <v>242</v>
      </c>
      <c r="GG250" t="s">
        <v>246</v>
      </c>
      <c r="GH250" t="s">
        <v>243</v>
      </c>
      <c r="GI250" t="s">
        <v>242</v>
      </c>
      <c r="GJ250" t="s">
        <v>242</v>
      </c>
      <c r="GK250" t="s">
        <v>242</v>
      </c>
      <c r="GL250">
        <v>0</v>
      </c>
      <c r="GM250">
        <v>0</v>
      </c>
      <c r="GN250">
        <v>0</v>
      </c>
      <c r="GR250" t="s">
        <v>242</v>
      </c>
      <c r="GS250" t="s">
        <v>242</v>
      </c>
      <c r="GT250" t="s">
        <v>242</v>
      </c>
      <c r="GU250" t="s">
        <v>242</v>
      </c>
      <c r="GV250" t="s">
        <v>242</v>
      </c>
      <c r="GW250" t="s">
        <v>242</v>
      </c>
      <c r="GX250" t="s">
        <v>242</v>
      </c>
      <c r="GY250" t="s">
        <v>242</v>
      </c>
      <c r="GZ250" t="s">
        <v>242</v>
      </c>
      <c r="HA250" t="s">
        <v>242</v>
      </c>
      <c r="HB250" t="s">
        <v>242</v>
      </c>
      <c r="HC250" t="s">
        <v>242</v>
      </c>
      <c r="HD250" t="s">
        <v>242</v>
      </c>
      <c r="HE250" t="s">
        <v>242</v>
      </c>
      <c r="HF250" t="s">
        <v>242</v>
      </c>
    </row>
    <row r="251" spans="1:214">
      <c r="A251">
        <v>4</v>
      </c>
      <c r="B251" t="s">
        <v>369</v>
      </c>
      <c r="D251" t="s">
        <v>241</v>
      </c>
      <c r="E251" t="s">
        <v>231</v>
      </c>
      <c r="F251">
        <v>152.88499999999999</v>
      </c>
      <c r="G251">
        <v>639.67084</v>
      </c>
      <c r="H251">
        <v>262.9701</v>
      </c>
      <c r="I251">
        <v>3.1269999999999998</v>
      </c>
      <c r="J251">
        <v>13.0006</v>
      </c>
      <c r="K251">
        <v>5.5309499999999998</v>
      </c>
      <c r="L251">
        <v>1.3298000000000001</v>
      </c>
      <c r="M251">
        <v>2.08955</v>
      </c>
      <c r="N251">
        <v>2.9550000000000001</v>
      </c>
      <c r="O251">
        <v>0</v>
      </c>
      <c r="P251">
        <v>157.15</v>
      </c>
      <c r="Q251">
        <v>22</v>
      </c>
      <c r="R251">
        <v>0.80549999999999999</v>
      </c>
      <c r="S251">
        <v>0.04</v>
      </c>
      <c r="T251">
        <v>5.9070499999999999</v>
      </c>
      <c r="U251">
        <v>5.8420500000000004</v>
      </c>
      <c r="V251">
        <v>32.1</v>
      </c>
      <c r="W251">
        <v>5.0950000000000002E-2</v>
      </c>
      <c r="X251">
        <v>0.1225</v>
      </c>
      <c r="Y251">
        <v>1.1584000000000001</v>
      </c>
      <c r="Z251">
        <v>1.7562</v>
      </c>
      <c r="AA251">
        <v>0.68174999999999997</v>
      </c>
      <c r="AB251">
        <v>9.4399999999999998E-2</v>
      </c>
      <c r="AC251">
        <v>3.3574999999999999</v>
      </c>
      <c r="AD251">
        <v>40.5</v>
      </c>
      <c r="AE251">
        <v>0.1</v>
      </c>
      <c r="AF251">
        <v>17.39425</v>
      </c>
      <c r="AG251">
        <v>213.285</v>
      </c>
      <c r="AH251">
        <v>379.16</v>
      </c>
      <c r="AI251">
        <v>81.680000000000007</v>
      </c>
      <c r="AJ251">
        <v>47.1</v>
      </c>
      <c r="AK251">
        <v>109.715</v>
      </c>
      <c r="AL251">
        <v>65.8</v>
      </c>
      <c r="AM251">
        <v>486.56</v>
      </c>
      <c r="AN251">
        <v>1.5015499999999999</v>
      </c>
      <c r="AO251">
        <v>0.51495000000000002</v>
      </c>
      <c r="AP251">
        <v>0.27145000000000002</v>
      </c>
      <c r="AQ251">
        <v>0.42009999999999997</v>
      </c>
      <c r="AR251">
        <v>55.85</v>
      </c>
      <c r="AS251">
        <v>8.3635000000000002</v>
      </c>
      <c r="AT251">
        <v>0.108</v>
      </c>
      <c r="AU251">
        <v>0</v>
      </c>
      <c r="AV251">
        <v>0</v>
      </c>
      <c r="AW251">
        <v>0.108</v>
      </c>
      <c r="AX251">
        <v>1.82945</v>
      </c>
      <c r="AY251">
        <v>1.9336500000000001</v>
      </c>
      <c r="AZ251">
        <v>0</v>
      </c>
      <c r="BA251">
        <v>3.7611500000000002</v>
      </c>
      <c r="BB251">
        <v>0.64239999999999997</v>
      </c>
      <c r="BC251">
        <v>0</v>
      </c>
      <c r="BD251">
        <v>0.66</v>
      </c>
      <c r="BE251">
        <v>1.3024</v>
      </c>
      <c r="BF251">
        <v>0</v>
      </c>
      <c r="BG251">
        <v>0</v>
      </c>
      <c r="BH251">
        <v>0</v>
      </c>
      <c r="BI251">
        <v>0.3735</v>
      </c>
      <c r="BJ251">
        <v>0.3735</v>
      </c>
      <c r="BK251">
        <v>0.13894999999999999</v>
      </c>
      <c r="BL251">
        <v>0.24224999999999999</v>
      </c>
      <c r="BM251">
        <v>0.32405</v>
      </c>
      <c r="BN251">
        <v>0.48365000000000002</v>
      </c>
      <c r="BO251">
        <v>5.0200000000000002E-2</v>
      </c>
      <c r="BP251">
        <v>0.27295000000000003</v>
      </c>
      <c r="BQ251">
        <v>0.96609999999999996</v>
      </c>
      <c r="BR251">
        <v>0.1179</v>
      </c>
      <c r="BS251">
        <v>0.1802</v>
      </c>
      <c r="BT251">
        <v>0.15984999999999999</v>
      </c>
      <c r="BU251">
        <v>4.4900000000000002E-2</v>
      </c>
      <c r="BV251">
        <v>3.5499999999999997E-2</v>
      </c>
      <c r="BW251">
        <v>9.9900000000000003E-2</v>
      </c>
      <c r="BX251">
        <v>7.6950000000000005E-2</v>
      </c>
      <c r="BY251">
        <v>0.11325</v>
      </c>
      <c r="BZ251">
        <v>3.5299999999999998E-2</v>
      </c>
      <c r="CA251">
        <v>0.13450000000000001</v>
      </c>
      <c r="CB251">
        <v>0.17765</v>
      </c>
      <c r="CC251">
        <v>6.1650000000000003E-2</v>
      </c>
      <c r="CD251">
        <v>1.2395</v>
      </c>
      <c r="CE251">
        <v>0.1157</v>
      </c>
      <c r="CF251">
        <v>0.20275000000000001</v>
      </c>
      <c r="CG251">
        <v>0.70335000000000003</v>
      </c>
      <c r="CH251">
        <v>0.1203</v>
      </c>
      <c r="CI251">
        <v>0.17655000000000001</v>
      </c>
      <c r="CJ251">
        <v>0.11915000000000001</v>
      </c>
      <c r="CK251">
        <v>1.4413499999999999</v>
      </c>
      <c r="CL251">
        <v>21.12</v>
      </c>
      <c r="CM251">
        <v>7.7549999999999999</v>
      </c>
      <c r="CN251">
        <v>6.8000000000000005E-2</v>
      </c>
      <c r="CO251">
        <v>4.3999999999999997E-2</v>
      </c>
      <c r="CP251">
        <v>2.4E-2</v>
      </c>
      <c r="CQ251">
        <v>5.1999999999999998E-2</v>
      </c>
      <c r="CR251">
        <v>6.2050000000000001E-2</v>
      </c>
      <c r="CS251">
        <v>0.21410000000000001</v>
      </c>
      <c r="CT251">
        <v>2.2200000000000001E-2</v>
      </c>
      <c r="CU251">
        <v>1.2133499999999999</v>
      </c>
      <c r="CV251">
        <v>1.8350000000000002E-2</v>
      </c>
      <c r="CW251">
        <v>0.64534999999999998</v>
      </c>
      <c r="CX251">
        <v>5.0500000000000003E-2</v>
      </c>
      <c r="CY251">
        <v>7.0999999999999994E-2</v>
      </c>
      <c r="CZ251">
        <v>2.0500000000000001E-2</v>
      </c>
      <c r="DA251">
        <v>2.5044</v>
      </c>
      <c r="DB251">
        <v>2.665E-2</v>
      </c>
      <c r="DC251">
        <v>1.4E-2</v>
      </c>
      <c r="DD251">
        <v>6.2700000000000006E-2</v>
      </c>
      <c r="DE251">
        <v>0.02</v>
      </c>
      <c r="DF251">
        <v>2.8225500000000001</v>
      </c>
      <c r="DG251">
        <v>6.3549999999999995E-2</v>
      </c>
      <c r="DH251">
        <v>0.2515</v>
      </c>
      <c r="DI251">
        <v>1.2E-2</v>
      </c>
      <c r="DJ251">
        <v>3.2704499999999999</v>
      </c>
      <c r="DK251">
        <v>0</v>
      </c>
      <c r="DL251">
        <v>0</v>
      </c>
      <c r="DM251">
        <v>6.3293499999999998</v>
      </c>
      <c r="DN251">
        <v>0.23955000000000001</v>
      </c>
      <c r="DO251">
        <v>0</v>
      </c>
      <c r="DP251">
        <v>0</v>
      </c>
      <c r="DQ251">
        <v>3.0000000000000001E-3</v>
      </c>
      <c r="DR251">
        <v>0</v>
      </c>
      <c r="DS251">
        <v>0</v>
      </c>
      <c r="DT251">
        <v>5.0000000000000002E-5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6.5694499999999998</v>
      </c>
      <c r="EA251">
        <v>0.112</v>
      </c>
      <c r="EB251">
        <v>7.5999999999999998E-2</v>
      </c>
      <c r="EC251">
        <v>12.15485</v>
      </c>
      <c r="ED251">
        <v>0.65774999999999995</v>
      </c>
      <c r="EE251">
        <v>7.5</v>
      </c>
      <c r="EF251">
        <v>3.93825</v>
      </c>
      <c r="EG251">
        <v>0.46090999999999999</v>
      </c>
      <c r="EH251">
        <v>1.0430999999999999</v>
      </c>
      <c r="EI251">
        <v>313.71499999999997</v>
      </c>
      <c r="EJ251">
        <v>0</v>
      </c>
      <c r="EK251">
        <v>0</v>
      </c>
      <c r="EL251">
        <v>0</v>
      </c>
      <c r="EM251" t="s">
        <v>242</v>
      </c>
      <c r="EN251" t="s">
        <v>242</v>
      </c>
      <c r="EO251" t="s">
        <v>242</v>
      </c>
      <c r="EP251" t="s">
        <v>242</v>
      </c>
      <c r="EQ251" t="s">
        <v>242</v>
      </c>
      <c r="ER251" t="s">
        <v>242</v>
      </c>
      <c r="ES251" t="s">
        <v>241</v>
      </c>
      <c r="ET251" t="s">
        <v>242</v>
      </c>
      <c r="EU251" t="s">
        <v>241</v>
      </c>
      <c r="EV251" t="s">
        <v>241</v>
      </c>
      <c r="EW251" t="s">
        <v>242</v>
      </c>
      <c r="EX251" t="s">
        <v>242</v>
      </c>
      <c r="EY251" t="s">
        <v>242</v>
      </c>
      <c r="EZ251" t="s">
        <v>242</v>
      </c>
      <c r="FA251" t="s">
        <v>242</v>
      </c>
      <c r="FB251" t="s">
        <v>242</v>
      </c>
      <c r="FC251" t="s">
        <v>242</v>
      </c>
      <c r="FD251" t="s">
        <v>242</v>
      </c>
      <c r="FE251" t="s">
        <v>242</v>
      </c>
      <c r="FF251" t="s">
        <v>242</v>
      </c>
      <c r="FG251" t="s">
        <v>242</v>
      </c>
      <c r="FH251" t="s">
        <v>242</v>
      </c>
      <c r="FI251" t="s">
        <v>242</v>
      </c>
      <c r="FJ251" t="s">
        <v>242</v>
      </c>
      <c r="FK251" t="s">
        <v>242</v>
      </c>
      <c r="FL251" t="s">
        <v>242</v>
      </c>
      <c r="FM251" t="s">
        <v>242</v>
      </c>
      <c r="FN251" t="s">
        <v>242</v>
      </c>
      <c r="FO251" t="s">
        <v>242</v>
      </c>
      <c r="FP251" t="s">
        <v>242</v>
      </c>
      <c r="FQ251" t="s">
        <v>242</v>
      </c>
      <c r="FR251" t="s">
        <v>242</v>
      </c>
      <c r="FS251" t="s">
        <v>242</v>
      </c>
      <c r="FT251" t="s">
        <v>242</v>
      </c>
      <c r="FU251" t="s">
        <v>242</v>
      </c>
      <c r="FV251" t="s">
        <v>242</v>
      </c>
      <c r="FW251" t="s">
        <v>242</v>
      </c>
      <c r="FX251" t="s">
        <v>242</v>
      </c>
      <c r="FY251" t="s">
        <v>242</v>
      </c>
      <c r="FZ251" t="s">
        <v>242</v>
      </c>
      <c r="GA251" t="s">
        <v>242</v>
      </c>
      <c r="GB251" t="s">
        <v>242</v>
      </c>
      <c r="GC251" t="s">
        <v>242</v>
      </c>
      <c r="GD251" t="s">
        <v>242</v>
      </c>
      <c r="GE251" t="s">
        <v>242</v>
      </c>
      <c r="GF251" t="s">
        <v>242</v>
      </c>
      <c r="GG251" t="s">
        <v>370</v>
      </c>
      <c r="GI251" t="s">
        <v>242</v>
      </c>
      <c r="GJ251" t="s">
        <v>242</v>
      </c>
      <c r="GK251" t="s">
        <v>242</v>
      </c>
      <c r="GL251">
        <v>0</v>
      </c>
      <c r="GM251">
        <v>0</v>
      </c>
      <c r="GN251">
        <v>0</v>
      </c>
      <c r="GR251" t="s">
        <v>242</v>
      </c>
      <c r="GS251" t="s">
        <v>242</v>
      </c>
      <c r="GT251" t="s">
        <v>242</v>
      </c>
      <c r="GU251" t="s">
        <v>242</v>
      </c>
      <c r="GV251" t="s">
        <v>242</v>
      </c>
      <c r="GW251" t="s">
        <v>242</v>
      </c>
      <c r="GX251" t="s">
        <v>242</v>
      </c>
      <c r="GY251" t="s">
        <v>242</v>
      </c>
      <c r="GZ251" t="s">
        <v>242</v>
      </c>
      <c r="HA251" t="s">
        <v>242</v>
      </c>
      <c r="HB251" t="s">
        <v>242</v>
      </c>
      <c r="HC251" t="s">
        <v>242</v>
      </c>
      <c r="HD251" t="s">
        <v>242</v>
      </c>
      <c r="HE251" t="s">
        <v>242</v>
      </c>
      <c r="HF251" t="s">
        <v>242</v>
      </c>
    </row>
    <row r="252" spans="1:214">
      <c r="A252">
        <v>4</v>
      </c>
      <c r="B252" t="s">
        <v>371</v>
      </c>
      <c r="D252" t="s">
        <v>241</v>
      </c>
      <c r="E252" t="s">
        <v>231</v>
      </c>
      <c r="F252">
        <v>178.49199999999999</v>
      </c>
      <c r="G252">
        <v>746.81052999999997</v>
      </c>
      <c r="H252">
        <v>121.6837</v>
      </c>
      <c r="I252">
        <v>2.89019</v>
      </c>
      <c r="J252">
        <v>8.1923200000000005</v>
      </c>
      <c r="K252">
        <v>22.462219999999999</v>
      </c>
      <c r="L252">
        <v>3.1236999999999999</v>
      </c>
      <c r="M252">
        <v>1.12544</v>
      </c>
      <c r="N252">
        <v>0.92244000000000004</v>
      </c>
      <c r="O252">
        <v>0</v>
      </c>
      <c r="P252">
        <v>69.92</v>
      </c>
      <c r="Q252">
        <v>58.9</v>
      </c>
      <c r="R252">
        <v>8.9899999999999994E-2</v>
      </c>
      <c r="S252">
        <v>0.25</v>
      </c>
      <c r="T252">
        <v>1.6311599999999999</v>
      </c>
      <c r="U252">
        <v>9.4880000000000006E-2</v>
      </c>
      <c r="V252">
        <v>44.12</v>
      </c>
      <c r="W252">
        <v>0.1381</v>
      </c>
      <c r="X252">
        <v>6.1199999999999997E-2</v>
      </c>
      <c r="Y252">
        <v>1.2779</v>
      </c>
      <c r="Z252">
        <v>1.9862200000000001</v>
      </c>
      <c r="AA252">
        <v>0.41274</v>
      </c>
      <c r="AB252">
        <v>0.35630000000000001</v>
      </c>
      <c r="AC252">
        <v>1.6000000000000001E-3</v>
      </c>
      <c r="AD252">
        <v>21.728000000000002</v>
      </c>
      <c r="AE252">
        <v>0</v>
      </c>
      <c r="AF252">
        <v>18.916799999999999</v>
      </c>
      <c r="AG252">
        <v>13.252000000000001</v>
      </c>
      <c r="AH252">
        <v>485.61200000000002</v>
      </c>
      <c r="AI252">
        <v>10.852</v>
      </c>
      <c r="AJ252">
        <v>26.948</v>
      </c>
      <c r="AK252">
        <v>67.456000000000003</v>
      </c>
      <c r="AL252">
        <v>51.46</v>
      </c>
      <c r="AM252">
        <v>76.44</v>
      </c>
      <c r="AN252">
        <v>0.65198</v>
      </c>
      <c r="AO252">
        <v>0.44982</v>
      </c>
      <c r="AP252">
        <v>0.13058</v>
      </c>
      <c r="AQ252">
        <v>0.17680000000000001</v>
      </c>
      <c r="AR252">
        <v>16.239999999999998</v>
      </c>
      <c r="AS252">
        <v>5.9192</v>
      </c>
      <c r="AT252">
        <v>0</v>
      </c>
      <c r="AU252">
        <v>0</v>
      </c>
      <c r="AV252">
        <v>0</v>
      </c>
      <c r="AW252">
        <v>0</v>
      </c>
      <c r="AX252">
        <v>0.37030000000000002</v>
      </c>
      <c r="AY252">
        <v>0.25040000000000001</v>
      </c>
      <c r="AZ252">
        <v>0</v>
      </c>
      <c r="BA252">
        <v>0.61919999999999997</v>
      </c>
      <c r="BB252">
        <v>0.39600000000000002</v>
      </c>
      <c r="BC252">
        <v>0</v>
      </c>
      <c r="BD252">
        <v>0</v>
      </c>
      <c r="BE252">
        <v>0.39600000000000002</v>
      </c>
      <c r="BF252">
        <v>0</v>
      </c>
      <c r="BG252">
        <v>0</v>
      </c>
      <c r="BH252">
        <v>0</v>
      </c>
      <c r="BI252">
        <v>21.210819999999998</v>
      </c>
      <c r="BJ252">
        <v>21.210819999999998</v>
      </c>
      <c r="BK252">
        <v>0.34389999999999998</v>
      </c>
      <c r="BL252">
        <v>1.2648999999999999</v>
      </c>
      <c r="BM252">
        <v>0.61470000000000002</v>
      </c>
      <c r="BN252">
        <v>1.2006399999999999</v>
      </c>
      <c r="BO252">
        <v>2.3999999999999998E-3</v>
      </c>
      <c r="BP252">
        <v>1.0272399999999999</v>
      </c>
      <c r="BQ252">
        <v>2.40076</v>
      </c>
      <c r="BR252">
        <v>0.11872000000000001</v>
      </c>
      <c r="BS252">
        <v>0.16961999999999999</v>
      </c>
      <c r="BT252">
        <v>0.16954</v>
      </c>
      <c r="BU252">
        <v>4.462E-2</v>
      </c>
      <c r="BV252">
        <v>2.708E-2</v>
      </c>
      <c r="BW252">
        <v>0.12637999999999999</v>
      </c>
      <c r="BX252">
        <v>8.6940000000000003E-2</v>
      </c>
      <c r="BY252">
        <v>0.10218000000000001</v>
      </c>
      <c r="BZ252">
        <v>4.224E-2</v>
      </c>
      <c r="CA252">
        <v>0.15808</v>
      </c>
      <c r="CB252">
        <v>0.14718000000000001</v>
      </c>
      <c r="CC252">
        <v>4.786E-2</v>
      </c>
      <c r="CD252">
        <v>1.2394000000000001</v>
      </c>
      <c r="CE252">
        <v>0.10712000000000001</v>
      </c>
      <c r="CF252">
        <v>0.50671999999999995</v>
      </c>
      <c r="CG252">
        <v>0.47194000000000003</v>
      </c>
      <c r="CH252">
        <v>9.5259999999999997E-2</v>
      </c>
      <c r="CI252">
        <v>0.1056</v>
      </c>
      <c r="CJ252">
        <v>0.11272</v>
      </c>
      <c r="CK252">
        <v>1.3993199999999999</v>
      </c>
      <c r="CL252">
        <v>22.66</v>
      </c>
      <c r="CM252">
        <v>7.5519999999999996</v>
      </c>
      <c r="CN252">
        <v>0</v>
      </c>
      <c r="CO252">
        <v>0</v>
      </c>
      <c r="CP252">
        <v>0.13800000000000001</v>
      </c>
      <c r="CQ252">
        <v>0.11849999999999999</v>
      </c>
      <c r="CR252">
        <v>0.38900000000000001</v>
      </c>
      <c r="CS252">
        <v>0.41149999999999998</v>
      </c>
      <c r="CT252">
        <v>0</v>
      </c>
      <c r="CU252">
        <v>1.3157000000000001</v>
      </c>
      <c r="CV252">
        <v>0</v>
      </c>
      <c r="CW252">
        <v>0.68149999999999999</v>
      </c>
      <c r="CX252">
        <v>0.115</v>
      </c>
      <c r="CY252">
        <v>0</v>
      </c>
      <c r="CZ252">
        <v>0</v>
      </c>
      <c r="DA252">
        <v>3.1682399999999999</v>
      </c>
      <c r="DB252">
        <v>0</v>
      </c>
      <c r="DC252">
        <v>0</v>
      </c>
      <c r="DD252">
        <v>0.38453999999999999</v>
      </c>
      <c r="DE252">
        <v>0</v>
      </c>
      <c r="DF252">
        <v>1.64558</v>
      </c>
      <c r="DG252">
        <v>0.45900000000000002</v>
      </c>
      <c r="DH252">
        <v>0.45800000000000002</v>
      </c>
      <c r="DI252">
        <v>0</v>
      </c>
      <c r="DJ252">
        <v>2.94712</v>
      </c>
      <c r="DK252">
        <v>0</v>
      </c>
      <c r="DL252">
        <v>0</v>
      </c>
      <c r="DM252">
        <v>0.36686000000000002</v>
      </c>
      <c r="DN252">
        <v>0.18859999999999999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0.55396000000000001</v>
      </c>
      <c r="EA252">
        <v>0</v>
      </c>
      <c r="EB252">
        <v>0.25650000000000001</v>
      </c>
      <c r="EC252">
        <v>6.4118199999999996</v>
      </c>
      <c r="ED252">
        <v>0.38231999999999999</v>
      </c>
      <c r="EE252">
        <v>0.7</v>
      </c>
      <c r="EF252">
        <v>3.12208</v>
      </c>
      <c r="EG252">
        <v>1.87185</v>
      </c>
      <c r="EH252">
        <v>2.03389</v>
      </c>
      <c r="EI252">
        <v>377.6</v>
      </c>
      <c r="EJ252">
        <v>0</v>
      </c>
      <c r="EK252">
        <v>0</v>
      </c>
      <c r="EL252">
        <v>0</v>
      </c>
      <c r="EM252" t="s">
        <v>242</v>
      </c>
      <c r="EN252" t="s">
        <v>242</v>
      </c>
      <c r="EO252" t="s">
        <v>242</v>
      </c>
      <c r="EP252" t="s">
        <v>242</v>
      </c>
      <c r="EQ252" t="s">
        <v>242</v>
      </c>
      <c r="ER252" t="s">
        <v>242</v>
      </c>
      <c r="ES252" t="s">
        <v>242</v>
      </c>
      <c r="ET252" t="s">
        <v>242</v>
      </c>
      <c r="EU252" t="s">
        <v>242</v>
      </c>
      <c r="EV252" t="s">
        <v>242</v>
      </c>
      <c r="EW252" t="s">
        <v>242</v>
      </c>
      <c r="EX252" t="s">
        <v>242</v>
      </c>
      <c r="EY252" t="s">
        <v>242</v>
      </c>
      <c r="EZ252" t="s">
        <v>242</v>
      </c>
      <c r="FA252" t="s">
        <v>242</v>
      </c>
      <c r="FB252" t="s">
        <v>242</v>
      </c>
      <c r="FC252" t="s">
        <v>242</v>
      </c>
      <c r="FD252" t="s">
        <v>242</v>
      </c>
      <c r="FE252" t="s">
        <v>242</v>
      </c>
      <c r="FF252" t="s">
        <v>241</v>
      </c>
      <c r="FG252" t="s">
        <v>241</v>
      </c>
      <c r="FH252" t="s">
        <v>241</v>
      </c>
      <c r="FI252" t="s">
        <v>241</v>
      </c>
      <c r="FJ252" t="s">
        <v>242</v>
      </c>
      <c r="FK252" t="s">
        <v>242</v>
      </c>
      <c r="FL252" t="s">
        <v>242</v>
      </c>
      <c r="FM252" t="s">
        <v>242</v>
      </c>
      <c r="FN252" t="s">
        <v>242</v>
      </c>
      <c r="FO252" t="s">
        <v>242</v>
      </c>
      <c r="FP252" t="s">
        <v>242</v>
      </c>
      <c r="FQ252" t="s">
        <v>242</v>
      </c>
      <c r="FR252" t="s">
        <v>242</v>
      </c>
      <c r="FS252" t="s">
        <v>242</v>
      </c>
      <c r="FT252" t="s">
        <v>242</v>
      </c>
      <c r="FU252" t="s">
        <v>242</v>
      </c>
      <c r="FV252" t="s">
        <v>242</v>
      </c>
      <c r="FW252" t="s">
        <v>242</v>
      </c>
      <c r="FX252" t="s">
        <v>242</v>
      </c>
      <c r="FY252" t="s">
        <v>242</v>
      </c>
      <c r="FZ252" t="s">
        <v>242</v>
      </c>
      <c r="GA252" t="s">
        <v>242</v>
      </c>
      <c r="GB252" t="s">
        <v>242</v>
      </c>
      <c r="GC252" t="s">
        <v>242</v>
      </c>
      <c r="GD252" t="s">
        <v>242</v>
      </c>
      <c r="GE252" t="s">
        <v>242</v>
      </c>
      <c r="GF252" t="s">
        <v>242</v>
      </c>
      <c r="GH252" t="s">
        <v>232</v>
      </c>
      <c r="GI252" t="s">
        <v>242</v>
      </c>
      <c r="GJ252" t="s">
        <v>242</v>
      </c>
      <c r="GK252" t="s">
        <v>242</v>
      </c>
      <c r="GL252">
        <v>0</v>
      </c>
      <c r="GM252">
        <v>0</v>
      </c>
      <c r="GN252">
        <v>0</v>
      </c>
      <c r="GR252" t="s">
        <v>242</v>
      </c>
      <c r="GS252" t="s">
        <v>242</v>
      </c>
      <c r="GT252" t="s">
        <v>242</v>
      </c>
      <c r="GU252" t="s">
        <v>242</v>
      </c>
      <c r="GV252" t="s">
        <v>242</v>
      </c>
      <c r="GW252" t="s">
        <v>242</v>
      </c>
      <c r="GX252" t="s">
        <v>242</v>
      </c>
      <c r="GY252" t="s">
        <v>242</v>
      </c>
      <c r="GZ252" t="s">
        <v>242</v>
      </c>
      <c r="HA252" t="s">
        <v>242</v>
      </c>
      <c r="HB252" t="s">
        <v>242</v>
      </c>
      <c r="HC252" t="s">
        <v>242</v>
      </c>
      <c r="HD252" t="s">
        <v>242</v>
      </c>
      <c r="HE252" t="s">
        <v>242</v>
      </c>
      <c r="HF252" t="s">
        <v>242</v>
      </c>
    </row>
    <row r="253" spans="1:214">
      <c r="A253">
        <v>3</v>
      </c>
      <c r="B253" t="s">
        <v>260</v>
      </c>
      <c r="F253">
        <v>796.01</v>
      </c>
      <c r="G253">
        <v>3330.5058399999998</v>
      </c>
      <c r="H253">
        <v>406.83499</v>
      </c>
      <c r="I253">
        <v>24.532630000000001</v>
      </c>
      <c r="J253">
        <v>48.68929</v>
      </c>
      <c r="K253">
        <v>61.838700000000003</v>
      </c>
      <c r="L253">
        <v>5.3385499999999997</v>
      </c>
      <c r="M253">
        <v>4.0879300000000001</v>
      </c>
      <c r="N253">
        <v>3.1087400000000001</v>
      </c>
      <c r="O253">
        <v>0</v>
      </c>
      <c r="P253">
        <v>547.61249999999995</v>
      </c>
      <c r="Q253">
        <v>384.25</v>
      </c>
      <c r="R253">
        <v>0.99161999999999995</v>
      </c>
      <c r="S253">
        <v>2.8968799999999999</v>
      </c>
      <c r="T253">
        <v>13.96805</v>
      </c>
      <c r="U253">
        <v>9.9491800000000001</v>
      </c>
      <c r="V253">
        <v>246.83750000000001</v>
      </c>
      <c r="W253">
        <v>0.35958000000000001</v>
      </c>
      <c r="X253">
        <v>0.57376000000000005</v>
      </c>
      <c r="Y253">
        <v>2.0881500000000002</v>
      </c>
      <c r="Z253">
        <v>7.1438300000000003</v>
      </c>
      <c r="AA253">
        <v>2.6960099999999998</v>
      </c>
      <c r="AB253">
        <v>0.47715999999999997</v>
      </c>
      <c r="AC253">
        <v>29.1</v>
      </c>
      <c r="AD253">
        <v>122.02500000000001</v>
      </c>
      <c r="AE253">
        <v>1.8875</v>
      </c>
      <c r="AF253">
        <v>22.709620000000001</v>
      </c>
      <c r="AG253">
        <v>384.185</v>
      </c>
      <c r="AH253">
        <v>733.36</v>
      </c>
      <c r="AI253">
        <v>198.18</v>
      </c>
      <c r="AJ253">
        <v>105.625</v>
      </c>
      <c r="AK253">
        <v>444.36500000000001</v>
      </c>
      <c r="AL253">
        <v>295.3</v>
      </c>
      <c r="AM253">
        <v>762.99749999999995</v>
      </c>
      <c r="AN253">
        <v>4.9280600000000003</v>
      </c>
      <c r="AO253">
        <v>2.9641999999999999</v>
      </c>
      <c r="AP253">
        <v>0.57394999999999996</v>
      </c>
      <c r="AQ253">
        <v>1.3673599999999999</v>
      </c>
      <c r="AR253">
        <v>214.53749999999999</v>
      </c>
      <c r="AS253">
        <v>21.640999999999998</v>
      </c>
      <c r="AT253">
        <v>0.108</v>
      </c>
      <c r="AU253">
        <v>0</v>
      </c>
      <c r="AV253">
        <v>0</v>
      </c>
      <c r="AW253">
        <v>0.108</v>
      </c>
      <c r="AX253">
        <v>3.2159499999999999</v>
      </c>
      <c r="AY253">
        <v>2.4788999999999999</v>
      </c>
      <c r="AZ253">
        <v>0</v>
      </c>
      <c r="BA253">
        <v>5.6853999999999996</v>
      </c>
      <c r="BB253">
        <v>1.47865</v>
      </c>
      <c r="BC253">
        <v>0</v>
      </c>
      <c r="BD253">
        <v>2.1475</v>
      </c>
      <c r="BE253">
        <v>3.62615</v>
      </c>
      <c r="BF253">
        <v>0.72375</v>
      </c>
      <c r="BG253">
        <v>0.32250000000000001</v>
      </c>
      <c r="BH253">
        <v>0</v>
      </c>
      <c r="BI253">
        <v>50.694249999999997</v>
      </c>
      <c r="BJ253">
        <v>50.694249999999997</v>
      </c>
      <c r="BK253">
        <v>1.3914500000000001</v>
      </c>
      <c r="BL253">
        <v>2.1435</v>
      </c>
      <c r="BM253">
        <v>0.79354999999999998</v>
      </c>
      <c r="BN253">
        <v>1.2636499999999999</v>
      </c>
      <c r="BO253">
        <v>0.14695</v>
      </c>
      <c r="BP253">
        <v>1.8217000000000001</v>
      </c>
      <c r="BQ253">
        <v>3.9060999999999999</v>
      </c>
      <c r="BR253">
        <v>1.22377</v>
      </c>
      <c r="BS253">
        <v>1.8733299999999999</v>
      </c>
      <c r="BT253">
        <v>1.1231100000000001</v>
      </c>
      <c r="BU253">
        <v>0.55389999999999995</v>
      </c>
      <c r="BV253">
        <v>0.501</v>
      </c>
      <c r="BW253">
        <v>1.2321500000000001</v>
      </c>
      <c r="BX253">
        <v>0.82596000000000003</v>
      </c>
      <c r="BY253">
        <v>0.98063</v>
      </c>
      <c r="BZ253">
        <v>0.30430000000000001</v>
      </c>
      <c r="CA253">
        <v>1.4870099999999999</v>
      </c>
      <c r="CB253">
        <v>1.3276600000000001</v>
      </c>
      <c r="CC253">
        <v>0.50390000000000001</v>
      </c>
      <c r="CD253">
        <v>11.92013</v>
      </c>
      <c r="CE253">
        <v>1.08446</v>
      </c>
      <c r="CF253">
        <v>1.7531300000000001</v>
      </c>
      <c r="CG253">
        <v>5.2484799999999998</v>
      </c>
      <c r="CH253">
        <v>0.82567999999999997</v>
      </c>
      <c r="CI253">
        <v>1.7420599999999999</v>
      </c>
      <c r="CJ253">
        <v>1.4391499999999999</v>
      </c>
      <c r="CK253">
        <v>12.087730000000001</v>
      </c>
      <c r="CL253">
        <v>68.245000000000005</v>
      </c>
      <c r="CM253">
        <v>23.754999999999999</v>
      </c>
      <c r="CN253">
        <v>0.1055</v>
      </c>
      <c r="CO253">
        <v>6.9000000000000006E-2</v>
      </c>
      <c r="CP253">
        <v>0.38150000000000001</v>
      </c>
      <c r="CQ253">
        <v>0.37262000000000001</v>
      </c>
      <c r="CR253">
        <v>1.05393</v>
      </c>
      <c r="CS253">
        <v>1.37809</v>
      </c>
      <c r="CT253">
        <v>3.4700000000000002E-2</v>
      </c>
      <c r="CU253">
        <v>7.1524799999999997</v>
      </c>
      <c r="CV253">
        <v>2.7730000000000001E-2</v>
      </c>
      <c r="CW253">
        <v>3.3299799999999999</v>
      </c>
      <c r="CX253">
        <v>0.40899999999999997</v>
      </c>
      <c r="CY253">
        <v>9.6500000000000002E-2</v>
      </c>
      <c r="CZ253">
        <v>2.7629999999999998E-2</v>
      </c>
      <c r="DA253">
        <v>14.43478</v>
      </c>
      <c r="DB253">
        <v>4.2279999999999998E-2</v>
      </c>
      <c r="DC253">
        <v>2.0250000000000001E-2</v>
      </c>
      <c r="DD253">
        <v>1.3570899999999999</v>
      </c>
      <c r="DE253">
        <v>2.938E-2</v>
      </c>
      <c r="DF253">
        <v>11.64106</v>
      </c>
      <c r="DG253">
        <v>1.2213099999999999</v>
      </c>
      <c r="DH253">
        <v>1.40025</v>
      </c>
      <c r="DI253">
        <v>1.2E-2</v>
      </c>
      <c r="DJ253">
        <v>15.7127</v>
      </c>
      <c r="DK253">
        <v>0</v>
      </c>
      <c r="DL253">
        <v>0</v>
      </c>
      <c r="DM253">
        <v>10.85422</v>
      </c>
      <c r="DN253">
        <v>0.98668</v>
      </c>
      <c r="DO253">
        <v>0</v>
      </c>
      <c r="DP253">
        <v>0</v>
      </c>
      <c r="DQ253">
        <v>3.0000000000000001E-3</v>
      </c>
      <c r="DR253">
        <v>0</v>
      </c>
      <c r="DS253">
        <v>8.7499999999999994E-2</v>
      </c>
      <c r="DT253">
        <v>5.0000000000000002E-5</v>
      </c>
      <c r="DU253">
        <v>0</v>
      </c>
      <c r="DV253">
        <v>0</v>
      </c>
      <c r="DW253">
        <v>0</v>
      </c>
      <c r="DX253">
        <v>0</v>
      </c>
      <c r="DY253">
        <v>0.105</v>
      </c>
      <c r="DZ253">
        <v>12.033580000000001</v>
      </c>
      <c r="EA253">
        <v>0.17449999999999999</v>
      </c>
      <c r="EB253">
        <v>0.75412000000000001</v>
      </c>
      <c r="EC253">
        <v>41.252229999999997</v>
      </c>
      <c r="ED253">
        <v>3.7174999999999998</v>
      </c>
      <c r="EE253">
        <v>373.85</v>
      </c>
      <c r="EF253">
        <v>7.8053800000000004</v>
      </c>
      <c r="EG253">
        <v>5.1532299999999998</v>
      </c>
      <c r="EH253">
        <v>2.6669200000000002</v>
      </c>
      <c r="EI253">
        <v>444.97750000000002</v>
      </c>
      <c r="EJ253">
        <v>0</v>
      </c>
      <c r="EK253">
        <v>0</v>
      </c>
      <c r="EL253">
        <v>0</v>
      </c>
      <c r="EM253" t="s">
        <v>241</v>
      </c>
      <c r="EO253" t="s">
        <v>241</v>
      </c>
      <c r="ES253" t="s">
        <v>241</v>
      </c>
      <c r="EU253" t="s">
        <v>241</v>
      </c>
      <c r="EV253" t="s">
        <v>241</v>
      </c>
      <c r="FA253" t="s">
        <v>242</v>
      </c>
      <c r="FF253" t="s">
        <v>241</v>
      </c>
      <c r="FG253" t="s">
        <v>241</v>
      </c>
      <c r="FH253" t="s">
        <v>241</v>
      </c>
      <c r="FI253" t="s">
        <v>241</v>
      </c>
      <c r="GA253" t="s">
        <v>242</v>
      </c>
      <c r="GE253" t="s">
        <v>242</v>
      </c>
      <c r="GF253" t="s">
        <v>242</v>
      </c>
      <c r="GG253" t="s">
        <v>350</v>
      </c>
      <c r="GH253" t="s">
        <v>232</v>
      </c>
      <c r="GI253" t="s">
        <v>242</v>
      </c>
      <c r="GJ253" t="s">
        <v>242</v>
      </c>
      <c r="GK253" t="s">
        <v>242</v>
      </c>
      <c r="GL253">
        <v>0</v>
      </c>
      <c r="GM253">
        <v>0</v>
      </c>
      <c r="GN253">
        <v>0</v>
      </c>
    </row>
    <row r="254" spans="1:214">
      <c r="A254">
        <v>4</v>
      </c>
      <c r="B254" t="s">
        <v>475</v>
      </c>
      <c r="D254" t="s">
        <v>241</v>
      </c>
      <c r="E254" t="s">
        <v>231</v>
      </c>
      <c r="F254">
        <v>643.125</v>
      </c>
      <c r="G254">
        <v>2690.835</v>
      </c>
      <c r="H254">
        <v>143.86489</v>
      </c>
      <c r="I254">
        <v>21.405629999999999</v>
      </c>
      <c r="J254">
        <v>35.688690000000001</v>
      </c>
      <c r="K254">
        <v>56.307749999999999</v>
      </c>
      <c r="L254">
        <v>4.00875</v>
      </c>
      <c r="M254">
        <v>1.99838</v>
      </c>
      <c r="N254">
        <v>0.15373999999999999</v>
      </c>
      <c r="O254">
        <v>0</v>
      </c>
      <c r="P254">
        <v>390.46249999999998</v>
      </c>
      <c r="Q254">
        <v>362.25</v>
      </c>
      <c r="R254">
        <v>0.18612000000000001</v>
      </c>
      <c r="S254">
        <v>2.8568799999999999</v>
      </c>
      <c r="T254">
        <v>8.0609999999999999</v>
      </c>
      <c r="U254">
        <v>4.1071299999999997</v>
      </c>
      <c r="V254">
        <v>214.73750000000001</v>
      </c>
      <c r="W254">
        <v>0.30863000000000002</v>
      </c>
      <c r="X254">
        <v>0.45125999999999999</v>
      </c>
      <c r="Y254">
        <v>0.92974999999999997</v>
      </c>
      <c r="Z254">
        <v>5.3876299999999997</v>
      </c>
      <c r="AA254">
        <v>2.0142600000000002</v>
      </c>
      <c r="AB254">
        <v>0.38275999999999999</v>
      </c>
      <c r="AC254">
        <v>25.7425</v>
      </c>
      <c r="AD254">
        <v>81.525000000000006</v>
      </c>
      <c r="AE254">
        <v>1.7875000000000001</v>
      </c>
      <c r="AF254">
        <v>5.3153699999999997</v>
      </c>
      <c r="AG254">
        <v>170.9</v>
      </c>
      <c r="AH254">
        <v>354.2</v>
      </c>
      <c r="AI254">
        <v>116.5</v>
      </c>
      <c r="AJ254">
        <v>58.524999999999999</v>
      </c>
      <c r="AK254">
        <v>334.65</v>
      </c>
      <c r="AL254">
        <v>229.5</v>
      </c>
      <c r="AM254">
        <v>276.4375</v>
      </c>
      <c r="AN254">
        <v>3.4265099999999999</v>
      </c>
      <c r="AO254">
        <v>2.4492500000000001</v>
      </c>
      <c r="AP254">
        <v>0.30249999999999999</v>
      </c>
      <c r="AQ254">
        <v>0.94725999999999999</v>
      </c>
      <c r="AR254">
        <v>158.6875</v>
      </c>
      <c r="AS254">
        <v>13.2775</v>
      </c>
      <c r="AT254">
        <v>0</v>
      </c>
      <c r="AU254">
        <v>0</v>
      </c>
      <c r="AV254">
        <v>0</v>
      </c>
      <c r="AW254">
        <v>0</v>
      </c>
      <c r="AX254">
        <v>1.3865000000000001</v>
      </c>
      <c r="AY254">
        <v>0.54525000000000001</v>
      </c>
      <c r="AZ254">
        <v>0</v>
      </c>
      <c r="BA254">
        <v>1.92425</v>
      </c>
      <c r="BB254">
        <v>0.83625000000000005</v>
      </c>
      <c r="BC254">
        <v>0</v>
      </c>
      <c r="BD254">
        <v>1.4875</v>
      </c>
      <c r="BE254">
        <v>2.32375</v>
      </c>
      <c r="BF254">
        <v>0.72375</v>
      </c>
      <c r="BG254">
        <v>0.32250000000000001</v>
      </c>
      <c r="BH254">
        <v>0</v>
      </c>
      <c r="BI254">
        <v>50.320749999999997</v>
      </c>
      <c r="BJ254">
        <v>50.320749999999997</v>
      </c>
      <c r="BK254">
        <v>1.2524999999999999</v>
      </c>
      <c r="BL254">
        <v>1.9012500000000001</v>
      </c>
      <c r="BM254">
        <v>0.46949999999999997</v>
      </c>
      <c r="BN254">
        <v>0.78</v>
      </c>
      <c r="BO254">
        <v>9.6750000000000003E-2</v>
      </c>
      <c r="BP254">
        <v>1.5487500000000001</v>
      </c>
      <c r="BQ254">
        <v>2.94</v>
      </c>
      <c r="BR254">
        <v>1.1058699999999999</v>
      </c>
      <c r="BS254">
        <v>1.69313</v>
      </c>
      <c r="BT254">
        <v>0.96326000000000001</v>
      </c>
      <c r="BU254">
        <v>0.50900000000000001</v>
      </c>
      <c r="BV254">
        <v>0.46550000000000002</v>
      </c>
      <c r="BW254">
        <v>1.13225</v>
      </c>
      <c r="BX254">
        <v>0.74900999999999995</v>
      </c>
      <c r="BY254">
        <v>0.86738000000000004</v>
      </c>
      <c r="BZ254">
        <v>0.26900000000000002</v>
      </c>
      <c r="CA254">
        <v>1.3525100000000001</v>
      </c>
      <c r="CB254">
        <v>1.15001</v>
      </c>
      <c r="CC254">
        <v>0.44224999999999998</v>
      </c>
      <c r="CD254">
        <v>10.680630000000001</v>
      </c>
      <c r="CE254">
        <v>0.96875999999999995</v>
      </c>
      <c r="CF254">
        <v>1.5503800000000001</v>
      </c>
      <c r="CG254">
        <v>4.5451300000000003</v>
      </c>
      <c r="CH254">
        <v>0.70538000000000001</v>
      </c>
      <c r="CI254">
        <v>1.56551</v>
      </c>
      <c r="CJ254">
        <v>1.32</v>
      </c>
      <c r="CK254">
        <v>10.646380000000001</v>
      </c>
      <c r="CL254">
        <v>47.125</v>
      </c>
      <c r="CM254">
        <v>16</v>
      </c>
      <c r="CN254">
        <v>3.7499999999999999E-2</v>
      </c>
      <c r="CO254">
        <v>2.5000000000000001E-2</v>
      </c>
      <c r="CP254">
        <v>0.35749999999999998</v>
      </c>
      <c r="CQ254">
        <v>0.32062000000000002</v>
      </c>
      <c r="CR254">
        <v>0.99187999999999998</v>
      </c>
      <c r="CS254">
        <v>1.1639900000000001</v>
      </c>
      <c r="CT254">
        <v>1.2500000000000001E-2</v>
      </c>
      <c r="CU254">
        <v>5.9391299999999996</v>
      </c>
      <c r="CV254">
        <v>9.3799999999999994E-3</v>
      </c>
      <c r="CW254">
        <v>2.6846299999999998</v>
      </c>
      <c r="CX254">
        <v>0.35849999999999999</v>
      </c>
      <c r="CY254">
        <v>2.5499999999999998E-2</v>
      </c>
      <c r="CZ254">
        <v>7.1300000000000001E-3</v>
      </c>
      <c r="DA254">
        <v>11.93038</v>
      </c>
      <c r="DB254">
        <v>1.5630000000000002E-2</v>
      </c>
      <c r="DC254">
        <v>6.2500000000000003E-3</v>
      </c>
      <c r="DD254">
        <v>1.2943899999999999</v>
      </c>
      <c r="DE254">
        <v>9.3799999999999994E-3</v>
      </c>
      <c r="DF254">
        <v>8.8185099999999998</v>
      </c>
      <c r="DG254">
        <v>1.1577599999999999</v>
      </c>
      <c r="DH254">
        <v>1.1487499999999999</v>
      </c>
      <c r="DI254">
        <v>0</v>
      </c>
      <c r="DJ254">
        <v>12.44225</v>
      </c>
      <c r="DK254">
        <v>0</v>
      </c>
      <c r="DL254">
        <v>0</v>
      </c>
      <c r="DM254">
        <v>4.5248699999999999</v>
      </c>
      <c r="DN254">
        <v>0.74712999999999996</v>
      </c>
      <c r="DO254">
        <v>0</v>
      </c>
      <c r="DP254">
        <v>0</v>
      </c>
      <c r="DQ254">
        <v>0</v>
      </c>
      <c r="DR254">
        <v>0</v>
      </c>
      <c r="DS254">
        <v>8.7499999999999994E-2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0.105</v>
      </c>
      <c r="DZ254">
        <v>5.4641299999999999</v>
      </c>
      <c r="EA254">
        <v>6.25E-2</v>
      </c>
      <c r="EB254">
        <v>0.67811999999999995</v>
      </c>
      <c r="EC254">
        <v>29.097380000000001</v>
      </c>
      <c r="ED254">
        <v>3.0597500000000002</v>
      </c>
      <c r="EE254">
        <v>366.35</v>
      </c>
      <c r="EF254">
        <v>3.86713</v>
      </c>
      <c r="EG254">
        <v>4.69231</v>
      </c>
      <c r="EH254">
        <v>1.62382</v>
      </c>
      <c r="EI254">
        <v>131.26249999999999</v>
      </c>
      <c r="EJ254">
        <v>0</v>
      </c>
      <c r="EK254">
        <v>0</v>
      </c>
      <c r="EL254">
        <v>0</v>
      </c>
      <c r="EM254" t="s">
        <v>241</v>
      </c>
      <c r="EN254" t="s">
        <v>242</v>
      </c>
      <c r="EO254" t="s">
        <v>241</v>
      </c>
      <c r="EP254" t="s">
        <v>242</v>
      </c>
      <c r="EQ254" t="s">
        <v>242</v>
      </c>
      <c r="ER254" t="s">
        <v>242</v>
      </c>
      <c r="ES254" t="s">
        <v>241</v>
      </c>
      <c r="ET254" t="s">
        <v>242</v>
      </c>
      <c r="EU254" t="s">
        <v>242</v>
      </c>
      <c r="EV254" t="s">
        <v>242</v>
      </c>
      <c r="EW254" t="s">
        <v>242</v>
      </c>
      <c r="EX254" t="s">
        <v>242</v>
      </c>
      <c r="EY254" t="s">
        <v>242</v>
      </c>
      <c r="EZ254" t="s">
        <v>242</v>
      </c>
      <c r="FA254" t="s">
        <v>242</v>
      </c>
      <c r="FB254" t="s">
        <v>242</v>
      </c>
      <c r="FC254" t="s">
        <v>242</v>
      </c>
      <c r="FD254" t="s">
        <v>242</v>
      </c>
      <c r="FE254" t="s">
        <v>242</v>
      </c>
      <c r="FF254" t="s">
        <v>241</v>
      </c>
      <c r="FG254" t="s">
        <v>241</v>
      </c>
      <c r="FH254" t="s">
        <v>241</v>
      </c>
      <c r="FI254" t="s">
        <v>241</v>
      </c>
      <c r="FJ254" t="s">
        <v>242</v>
      </c>
      <c r="FK254" t="s">
        <v>242</v>
      </c>
      <c r="FL254" t="s">
        <v>242</v>
      </c>
      <c r="FM254" t="s">
        <v>242</v>
      </c>
      <c r="FN254" t="s">
        <v>242</v>
      </c>
      <c r="FO254" t="s">
        <v>242</v>
      </c>
      <c r="FP254" t="s">
        <v>242</v>
      </c>
      <c r="FQ254" t="s">
        <v>242</v>
      </c>
      <c r="FR254" t="s">
        <v>242</v>
      </c>
      <c r="FS254" t="s">
        <v>242</v>
      </c>
      <c r="FT254" t="s">
        <v>242</v>
      </c>
      <c r="FU254" t="s">
        <v>242</v>
      </c>
      <c r="FV254" t="s">
        <v>242</v>
      </c>
      <c r="FW254" t="s">
        <v>242</v>
      </c>
      <c r="FX254" t="s">
        <v>242</v>
      </c>
      <c r="FY254" t="s">
        <v>242</v>
      </c>
      <c r="FZ254" t="s">
        <v>242</v>
      </c>
      <c r="GA254" t="s">
        <v>242</v>
      </c>
      <c r="GB254" t="s">
        <v>242</v>
      </c>
      <c r="GC254" t="s">
        <v>242</v>
      </c>
      <c r="GD254" t="s">
        <v>242</v>
      </c>
      <c r="GE254" t="s">
        <v>242</v>
      </c>
      <c r="GF254" t="s">
        <v>242</v>
      </c>
      <c r="GG254" t="s">
        <v>234</v>
      </c>
      <c r="GH254" t="s">
        <v>232</v>
      </c>
      <c r="GI254" t="s">
        <v>242</v>
      </c>
      <c r="GJ254" t="s">
        <v>242</v>
      </c>
      <c r="GK254" t="s">
        <v>242</v>
      </c>
      <c r="GL254">
        <v>0</v>
      </c>
      <c r="GM254">
        <v>0</v>
      </c>
      <c r="GN254">
        <v>0</v>
      </c>
      <c r="GR254" t="s">
        <v>242</v>
      </c>
      <c r="GS254" t="s">
        <v>242</v>
      </c>
      <c r="GT254" t="s">
        <v>242</v>
      </c>
      <c r="GU254" t="s">
        <v>242</v>
      </c>
      <c r="GV254" t="s">
        <v>242</v>
      </c>
      <c r="GW254" t="s">
        <v>242</v>
      </c>
      <c r="GX254" t="s">
        <v>242</v>
      </c>
      <c r="GY254" t="s">
        <v>242</v>
      </c>
      <c r="GZ254" t="s">
        <v>242</v>
      </c>
      <c r="HA254" t="s">
        <v>242</v>
      </c>
      <c r="HB254" t="s">
        <v>242</v>
      </c>
      <c r="HC254" t="s">
        <v>242</v>
      </c>
      <c r="HD254" t="s">
        <v>242</v>
      </c>
      <c r="HE254" t="s">
        <v>242</v>
      </c>
      <c r="HF254" t="s">
        <v>242</v>
      </c>
    </row>
    <row r="255" spans="1:214">
      <c r="A255">
        <v>4</v>
      </c>
      <c r="B255" t="s">
        <v>245</v>
      </c>
      <c r="D255" t="s">
        <v>241</v>
      </c>
      <c r="E255" t="s">
        <v>231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 t="s">
        <v>242</v>
      </c>
      <c r="EN255" t="s">
        <v>242</v>
      </c>
      <c r="EO255" t="s">
        <v>242</v>
      </c>
      <c r="EP255" t="s">
        <v>242</v>
      </c>
      <c r="EQ255" t="s">
        <v>242</v>
      </c>
      <c r="ER255" t="s">
        <v>242</v>
      </c>
      <c r="ES255" t="s">
        <v>242</v>
      </c>
      <c r="ET255" t="s">
        <v>242</v>
      </c>
      <c r="EU255" t="s">
        <v>242</v>
      </c>
      <c r="EV255" t="s">
        <v>242</v>
      </c>
      <c r="EW255" t="s">
        <v>242</v>
      </c>
      <c r="EX255" t="s">
        <v>242</v>
      </c>
      <c r="EY255" t="s">
        <v>242</v>
      </c>
      <c r="EZ255" t="s">
        <v>242</v>
      </c>
      <c r="FA255" t="s">
        <v>241</v>
      </c>
      <c r="FB255" t="s">
        <v>242</v>
      </c>
      <c r="FC255" t="s">
        <v>242</v>
      </c>
      <c r="FD255" t="s">
        <v>242</v>
      </c>
      <c r="FE255" t="s">
        <v>242</v>
      </c>
      <c r="FF255" t="s">
        <v>242</v>
      </c>
      <c r="FG255" t="s">
        <v>242</v>
      </c>
      <c r="FH255" t="s">
        <v>242</v>
      </c>
      <c r="FI255" t="s">
        <v>242</v>
      </c>
      <c r="FJ255" t="s">
        <v>242</v>
      </c>
      <c r="FK255" t="s">
        <v>242</v>
      </c>
      <c r="FL255" t="s">
        <v>242</v>
      </c>
      <c r="FM255" t="s">
        <v>242</v>
      </c>
      <c r="FN255" t="s">
        <v>242</v>
      </c>
      <c r="FO255" t="s">
        <v>242</v>
      </c>
      <c r="FP255" t="s">
        <v>242</v>
      </c>
      <c r="FQ255" t="s">
        <v>242</v>
      </c>
      <c r="FR255" t="s">
        <v>242</v>
      </c>
      <c r="FS255" t="s">
        <v>242</v>
      </c>
      <c r="FT255" t="s">
        <v>242</v>
      </c>
      <c r="FU255" t="s">
        <v>242</v>
      </c>
      <c r="FV255" t="s">
        <v>242</v>
      </c>
      <c r="FW255" t="s">
        <v>242</v>
      </c>
      <c r="FX255" t="s">
        <v>242</v>
      </c>
      <c r="FY255" t="s">
        <v>242</v>
      </c>
      <c r="FZ255" t="s">
        <v>242</v>
      </c>
      <c r="GA255" t="s">
        <v>241</v>
      </c>
      <c r="GB255" t="s">
        <v>242</v>
      </c>
      <c r="GC255" t="s">
        <v>242</v>
      </c>
      <c r="GD255" t="s">
        <v>242</v>
      </c>
      <c r="GE255" t="s">
        <v>242</v>
      </c>
      <c r="GF255" t="s">
        <v>241</v>
      </c>
      <c r="GG255" t="s">
        <v>240</v>
      </c>
      <c r="GH255" t="s">
        <v>244</v>
      </c>
      <c r="GI255" t="s">
        <v>241</v>
      </c>
      <c r="GJ255" t="s">
        <v>241</v>
      </c>
      <c r="GK255" t="s">
        <v>242</v>
      </c>
      <c r="GL255">
        <v>0</v>
      </c>
      <c r="GM255">
        <v>0</v>
      </c>
      <c r="GN255">
        <v>0</v>
      </c>
      <c r="GR255" t="s">
        <v>242</v>
      </c>
      <c r="GS255" t="s">
        <v>242</v>
      </c>
      <c r="GT255" t="s">
        <v>242</v>
      </c>
      <c r="GU255" t="s">
        <v>242</v>
      </c>
      <c r="GV255" t="s">
        <v>242</v>
      </c>
      <c r="GW255" t="s">
        <v>242</v>
      </c>
      <c r="GX255" t="s">
        <v>242</v>
      </c>
      <c r="GY255" t="s">
        <v>242</v>
      </c>
      <c r="GZ255" t="s">
        <v>242</v>
      </c>
      <c r="HA255" t="s">
        <v>242</v>
      </c>
      <c r="HB255" t="s">
        <v>242</v>
      </c>
      <c r="HC255" t="s">
        <v>242</v>
      </c>
      <c r="HD255" t="s">
        <v>242</v>
      </c>
      <c r="HE255" t="s">
        <v>242</v>
      </c>
      <c r="HF255" t="s">
        <v>242</v>
      </c>
    </row>
    <row r="256" spans="1:214">
      <c r="A256">
        <v>4</v>
      </c>
      <c r="B256" t="s">
        <v>476</v>
      </c>
      <c r="D256" t="s">
        <v>241</v>
      </c>
      <c r="E256" t="s">
        <v>231</v>
      </c>
      <c r="F256">
        <v>152.88499999999999</v>
      </c>
      <c r="G256">
        <v>639.67084</v>
      </c>
      <c r="H256">
        <v>262.9701</v>
      </c>
      <c r="I256">
        <v>3.1269999999999998</v>
      </c>
      <c r="J256">
        <v>13.0006</v>
      </c>
      <c r="K256">
        <v>5.5309499999999998</v>
      </c>
      <c r="L256">
        <v>1.3298000000000001</v>
      </c>
      <c r="M256">
        <v>2.08955</v>
      </c>
      <c r="N256">
        <v>2.9550000000000001</v>
      </c>
      <c r="O256">
        <v>0</v>
      </c>
      <c r="P256">
        <v>157.15</v>
      </c>
      <c r="Q256">
        <v>22</v>
      </c>
      <c r="R256">
        <v>0.80549999999999999</v>
      </c>
      <c r="S256">
        <v>0.04</v>
      </c>
      <c r="T256">
        <v>5.9070499999999999</v>
      </c>
      <c r="U256">
        <v>5.8420500000000004</v>
      </c>
      <c r="V256">
        <v>32.1</v>
      </c>
      <c r="W256">
        <v>5.0950000000000002E-2</v>
      </c>
      <c r="X256">
        <v>0.1225</v>
      </c>
      <c r="Y256">
        <v>1.1584000000000001</v>
      </c>
      <c r="Z256">
        <v>1.7562</v>
      </c>
      <c r="AA256">
        <v>0.68174999999999997</v>
      </c>
      <c r="AB256">
        <v>9.4399999999999998E-2</v>
      </c>
      <c r="AC256">
        <v>3.3574999999999999</v>
      </c>
      <c r="AD256">
        <v>40.5</v>
      </c>
      <c r="AE256">
        <v>0.1</v>
      </c>
      <c r="AF256">
        <v>17.39425</v>
      </c>
      <c r="AG256">
        <v>213.285</v>
      </c>
      <c r="AH256">
        <v>379.16</v>
      </c>
      <c r="AI256">
        <v>81.680000000000007</v>
      </c>
      <c r="AJ256">
        <v>47.1</v>
      </c>
      <c r="AK256">
        <v>109.715</v>
      </c>
      <c r="AL256">
        <v>65.8</v>
      </c>
      <c r="AM256">
        <v>486.56</v>
      </c>
      <c r="AN256">
        <v>1.5015499999999999</v>
      </c>
      <c r="AO256">
        <v>0.51495000000000002</v>
      </c>
      <c r="AP256">
        <v>0.27145000000000002</v>
      </c>
      <c r="AQ256">
        <v>0.42009999999999997</v>
      </c>
      <c r="AR256">
        <v>55.85</v>
      </c>
      <c r="AS256">
        <v>8.3635000000000002</v>
      </c>
      <c r="AT256">
        <v>0.108</v>
      </c>
      <c r="AU256">
        <v>0</v>
      </c>
      <c r="AV256">
        <v>0</v>
      </c>
      <c r="AW256">
        <v>0.108</v>
      </c>
      <c r="AX256">
        <v>1.82945</v>
      </c>
      <c r="AY256">
        <v>1.9336500000000001</v>
      </c>
      <c r="AZ256">
        <v>0</v>
      </c>
      <c r="BA256">
        <v>3.7611500000000002</v>
      </c>
      <c r="BB256">
        <v>0.64239999999999997</v>
      </c>
      <c r="BC256">
        <v>0</v>
      </c>
      <c r="BD256">
        <v>0.66</v>
      </c>
      <c r="BE256">
        <v>1.3024</v>
      </c>
      <c r="BF256">
        <v>0</v>
      </c>
      <c r="BG256">
        <v>0</v>
      </c>
      <c r="BH256">
        <v>0</v>
      </c>
      <c r="BI256">
        <v>0.3735</v>
      </c>
      <c r="BJ256">
        <v>0.3735</v>
      </c>
      <c r="BK256">
        <v>0.13894999999999999</v>
      </c>
      <c r="BL256">
        <v>0.24224999999999999</v>
      </c>
      <c r="BM256">
        <v>0.32405</v>
      </c>
      <c r="BN256">
        <v>0.48365000000000002</v>
      </c>
      <c r="BO256">
        <v>5.0200000000000002E-2</v>
      </c>
      <c r="BP256">
        <v>0.27295000000000003</v>
      </c>
      <c r="BQ256">
        <v>0.96609999999999996</v>
      </c>
      <c r="BR256">
        <v>0.1179</v>
      </c>
      <c r="BS256">
        <v>0.1802</v>
      </c>
      <c r="BT256">
        <v>0.15984999999999999</v>
      </c>
      <c r="BU256">
        <v>4.4900000000000002E-2</v>
      </c>
      <c r="BV256">
        <v>3.5499999999999997E-2</v>
      </c>
      <c r="BW256">
        <v>9.9900000000000003E-2</v>
      </c>
      <c r="BX256">
        <v>7.6950000000000005E-2</v>
      </c>
      <c r="BY256">
        <v>0.11325</v>
      </c>
      <c r="BZ256">
        <v>3.5299999999999998E-2</v>
      </c>
      <c r="CA256">
        <v>0.13450000000000001</v>
      </c>
      <c r="CB256">
        <v>0.17765</v>
      </c>
      <c r="CC256">
        <v>6.1650000000000003E-2</v>
      </c>
      <c r="CD256">
        <v>1.2395</v>
      </c>
      <c r="CE256">
        <v>0.1157</v>
      </c>
      <c r="CF256">
        <v>0.20275000000000001</v>
      </c>
      <c r="CG256">
        <v>0.70335000000000003</v>
      </c>
      <c r="CH256">
        <v>0.1203</v>
      </c>
      <c r="CI256">
        <v>0.17655000000000001</v>
      </c>
      <c r="CJ256">
        <v>0.11915000000000001</v>
      </c>
      <c r="CK256">
        <v>1.4413499999999999</v>
      </c>
      <c r="CL256">
        <v>21.12</v>
      </c>
      <c r="CM256">
        <v>7.7549999999999999</v>
      </c>
      <c r="CN256">
        <v>6.8000000000000005E-2</v>
      </c>
      <c r="CO256">
        <v>4.3999999999999997E-2</v>
      </c>
      <c r="CP256">
        <v>2.4E-2</v>
      </c>
      <c r="CQ256">
        <v>5.1999999999999998E-2</v>
      </c>
      <c r="CR256">
        <v>6.2050000000000001E-2</v>
      </c>
      <c r="CS256">
        <v>0.21410000000000001</v>
      </c>
      <c r="CT256">
        <v>2.2200000000000001E-2</v>
      </c>
      <c r="CU256">
        <v>1.2133499999999999</v>
      </c>
      <c r="CV256">
        <v>1.8350000000000002E-2</v>
      </c>
      <c r="CW256">
        <v>0.64534999999999998</v>
      </c>
      <c r="CX256">
        <v>5.0500000000000003E-2</v>
      </c>
      <c r="CY256">
        <v>7.0999999999999994E-2</v>
      </c>
      <c r="CZ256">
        <v>2.0500000000000001E-2</v>
      </c>
      <c r="DA256">
        <v>2.5044</v>
      </c>
      <c r="DB256">
        <v>2.665E-2</v>
      </c>
      <c r="DC256">
        <v>1.4E-2</v>
      </c>
      <c r="DD256">
        <v>6.2700000000000006E-2</v>
      </c>
      <c r="DE256">
        <v>0.02</v>
      </c>
      <c r="DF256">
        <v>2.8225500000000001</v>
      </c>
      <c r="DG256">
        <v>6.3549999999999995E-2</v>
      </c>
      <c r="DH256">
        <v>0.2515</v>
      </c>
      <c r="DI256">
        <v>1.2E-2</v>
      </c>
      <c r="DJ256">
        <v>3.2704499999999999</v>
      </c>
      <c r="DK256">
        <v>0</v>
      </c>
      <c r="DL256">
        <v>0</v>
      </c>
      <c r="DM256">
        <v>6.3293499999999998</v>
      </c>
      <c r="DN256">
        <v>0.23955000000000001</v>
      </c>
      <c r="DO256">
        <v>0</v>
      </c>
      <c r="DP256">
        <v>0</v>
      </c>
      <c r="DQ256">
        <v>3.0000000000000001E-3</v>
      </c>
      <c r="DR256">
        <v>0</v>
      </c>
      <c r="DS256">
        <v>0</v>
      </c>
      <c r="DT256">
        <v>5.0000000000000002E-5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6.5694499999999998</v>
      </c>
      <c r="EA256">
        <v>0.112</v>
      </c>
      <c r="EB256">
        <v>7.5999999999999998E-2</v>
      </c>
      <c r="EC256">
        <v>12.15485</v>
      </c>
      <c r="ED256">
        <v>0.65774999999999995</v>
      </c>
      <c r="EE256">
        <v>7.5</v>
      </c>
      <c r="EF256">
        <v>3.93825</v>
      </c>
      <c r="EG256">
        <v>0.46090999999999999</v>
      </c>
      <c r="EH256">
        <v>1.0430999999999999</v>
      </c>
      <c r="EI256">
        <v>313.71499999999997</v>
      </c>
      <c r="EJ256">
        <v>0</v>
      </c>
      <c r="EK256">
        <v>0</v>
      </c>
      <c r="EL256">
        <v>0</v>
      </c>
      <c r="EM256" t="s">
        <v>242</v>
      </c>
      <c r="EN256" t="s">
        <v>242</v>
      </c>
      <c r="EO256" t="s">
        <v>242</v>
      </c>
      <c r="EP256" t="s">
        <v>242</v>
      </c>
      <c r="EQ256" t="s">
        <v>242</v>
      </c>
      <c r="ER256" t="s">
        <v>242</v>
      </c>
      <c r="ES256" t="s">
        <v>241</v>
      </c>
      <c r="ET256" t="s">
        <v>242</v>
      </c>
      <c r="EU256" t="s">
        <v>241</v>
      </c>
      <c r="EV256" t="s">
        <v>241</v>
      </c>
      <c r="EW256" t="s">
        <v>242</v>
      </c>
      <c r="EX256" t="s">
        <v>242</v>
      </c>
      <c r="EY256" t="s">
        <v>242</v>
      </c>
      <c r="EZ256" t="s">
        <v>242</v>
      </c>
      <c r="FA256" t="s">
        <v>242</v>
      </c>
      <c r="FB256" t="s">
        <v>242</v>
      </c>
      <c r="FC256" t="s">
        <v>242</v>
      </c>
      <c r="FD256" t="s">
        <v>242</v>
      </c>
      <c r="FE256" t="s">
        <v>242</v>
      </c>
      <c r="FF256" t="s">
        <v>242</v>
      </c>
      <c r="FG256" t="s">
        <v>242</v>
      </c>
      <c r="FH256" t="s">
        <v>242</v>
      </c>
      <c r="FI256" t="s">
        <v>242</v>
      </c>
      <c r="FJ256" t="s">
        <v>242</v>
      </c>
      <c r="FK256" t="s">
        <v>242</v>
      </c>
      <c r="FL256" t="s">
        <v>242</v>
      </c>
      <c r="FM256" t="s">
        <v>242</v>
      </c>
      <c r="FN256" t="s">
        <v>242</v>
      </c>
      <c r="FO256" t="s">
        <v>242</v>
      </c>
      <c r="FP256" t="s">
        <v>242</v>
      </c>
      <c r="FQ256" t="s">
        <v>242</v>
      </c>
      <c r="FR256" t="s">
        <v>242</v>
      </c>
      <c r="FS256" t="s">
        <v>242</v>
      </c>
      <c r="FT256" t="s">
        <v>242</v>
      </c>
      <c r="FU256" t="s">
        <v>242</v>
      </c>
      <c r="FV256" t="s">
        <v>242</v>
      </c>
      <c r="FW256" t="s">
        <v>242</v>
      </c>
      <c r="FX256" t="s">
        <v>242</v>
      </c>
      <c r="FY256" t="s">
        <v>242</v>
      </c>
      <c r="FZ256" t="s">
        <v>242</v>
      </c>
      <c r="GA256" t="s">
        <v>242</v>
      </c>
      <c r="GB256" t="s">
        <v>242</v>
      </c>
      <c r="GC256" t="s">
        <v>242</v>
      </c>
      <c r="GD256" t="s">
        <v>242</v>
      </c>
      <c r="GE256" t="s">
        <v>242</v>
      </c>
      <c r="GF256" t="s">
        <v>242</v>
      </c>
      <c r="GG256" t="s">
        <v>370</v>
      </c>
      <c r="GI256" t="s">
        <v>242</v>
      </c>
      <c r="GJ256" t="s">
        <v>242</v>
      </c>
      <c r="GK256" t="s">
        <v>242</v>
      </c>
      <c r="GL256">
        <v>0</v>
      </c>
      <c r="GM256">
        <v>0</v>
      </c>
      <c r="GN256">
        <v>0</v>
      </c>
      <c r="GR256" t="s">
        <v>242</v>
      </c>
      <c r="GS256" t="s">
        <v>242</v>
      </c>
      <c r="GT256" t="s">
        <v>242</v>
      </c>
      <c r="GU256" t="s">
        <v>242</v>
      </c>
      <c r="GV256" t="s">
        <v>242</v>
      </c>
      <c r="GW256" t="s">
        <v>242</v>
      </c>
      <c r="GX256" t="s">
        <v>242</v>
      </c>
      <c r="GY256" t="s">
        <v>242</v>
      </c>
      <c r="GZ256" t="s">
        <v>242</v>
      </c>
      <c r="HA256" t="s">
        <v>242</v>
      </c>
      <c r="HB256" t="s">
        <v>242</v>
      </c>
      <c r="HC256" t="s">
        <v>242</v>
      </c>
      <c r="HD256" t="s">
        <v>242</v>
      </c>
      <c r="HE256" t="s">
        <v>242</v>
      </c>
      <c r="HF256" t="s">
        <v>242</v>
      </c>
    </row>
    <row r="257" spans="1:214">
      <c r="A257">
        <v>3</v>
      </c>
      <c r="B257" t="s">
        <v>261</v>
      </c>
      <c r="F257">
        <v>489.3442</v>
      </c>
      <c r="G257">
        <v>2047.4161300000001</v>
      </c>
      <c r="H257">
        <v>162.22027</v>
      </c>
      <c r="I257">
        <v>11.759869999999999</v>
      </c>
      <c r="J257">
        <v>12.56174</v>
      </c>
      <c r="K257">
        <v>79.658339999999995</v>
      </c>
      <c r="L257">
        <v>2.5228299999999999</v>
      </c>
      <c r="M257">
        <v>2.0327600000000001</v>
      </c>
      <c r="N257">
        <v>0.65478000000000003</v>
      </c>
      <c r="O257">
        <v>0</v>
      </c>
      <c r="P257">
        <v>186.81159</v>
      </c>
      <c r="Q257">
        <v>172.13768999999999</v>
      </c>
      <c r="R257">
        <v>6.6519999999999996E-2</v>
      </c>
      <c r="S257">
        <v>0.89566000000000001</v>
      </c>
      <c r="T257">
        <v>1.2945599999999999</v>
      </c>
      <c r="U257">
        <v>1.3079700000000001</v>
      </c>
      <c r="V257">
        <v>34.347819999999999</v>
      </c>
      <c r="W257">
        <v>0.13239000000000001</v>
      </c>
      <c r="X257">
        <v>0.37071999999999999</v>
      </c>
      <c r="Y257">
        <v>0.53334000000000004</v>
      </c>
      <c r="Z257">
        <v>2.9694199999999999</v>
      </c>
      <c r="AA257">
        <v>1.1029</v>
      </c>
      <c r="AB257">
        <v>0.14427000000000001</v>
      </c>
      <c r="AC257">
        <v>14.32972</v>
      </c>
      <c r="AD257">
        <v>39.884059999999998</v>
      </c>
      <c r="AE257">
        <v>0.68840999999999997</v>
      </c>
      <c r="AF257">
        <v>3.1956500000000001</v>
      </c>
      <c r="AG257">
        <v>275.87680999999998</v>
      </c>
      <c r="AH257">
        <v>331.91665999999998</v>
      </c>
      <c r="AI257">
        <v>158.0779</v>
      </c>
      <c r="AJ257">
        <v>25.03622</v>
      </c>
      <c r="AK257">
        <v>233.69566</v>
      </c>
      <c r="AL257">
        <v>131.07246000000001</v>
      </c>
      <c r="AM257">
        <v>453.82245</v>
      </c>
      <c r="AN257">
        <v>1.9387700000000001</v>
      </c>
      <c r="AO257">
        <v>1.4009199999999999</v>
      </c>
      <c r="AP257">
        <v>0.24554999999999999</v>
      </c>
      <c r="AQ257">
        <v>0.30259999999999998</v>
      </c>
      <c r="AR257">
        <v>68.369569999999996</v>
      </c>
      <c r="AS257">
        <v>13.304349999999999</v>
      </c>
      <c r="AT257">
        <v>0</v>
      </c>
      <c r="AU257">
        <v>0.14674000000000001</v>
      </c>
      <c r="AV257">
        <v>0</v>
      </c>
      <c r="AW257">
        <v>0.14674000000000001</v>
      </c>
      <c r="AX257">
        <v>2.1844899999999998</v>
      </c>
      <c r="AY257">
        <v>3.0932599999999999</v>
      </c>
      <c r="AZ257">
        <v>0</v>
      </c>
      <c r="BA257">
        <v>5.2777599999999998</v>
      </c>
      <c r="BB257">
        <v>47.358089999999997</v>
      </c>
      <c r="BC257">
        <v>0</v>
      </c>
      <c r="BD257">
        <v>4.9000000000000004</v>
      </c>
      <c r="BE257">
        <v>52.258090000000003</v>
      </c>
      <c r="BF257">
        <v>8.6959999999999996E-2</v>
      </c>
      <c r="BG257">
        <v>1.9560000000000001E-2</v>
      </c>
      <c r="BH257">
        <v>0</v>
      </c>
      <c r="BI257">
        <v>21.657609999999998</v>
      </c>
      <c r="BJ257">
        <v>21.657609999999998</v>
      </c>
      <c r="BK257">
        <v>0.59521999999999997</v>
      </c>
      <c r="BL257">
        <v>0.97152000000000005</v>
      </c>
      <c r="BM257">
        <v>0.51978000000000002</v>
      </c>
      <c r="BN257">
        <v>0.43282999999999999</v>
      </c>
      <c r="BO257">
        <v>5.7820000000000003E-2</v>
      </c>
      <c r="BP257">
        <v>0.78803999999999996</v>
      </c>
      <c r="BQ257">
        <v>1.77826</v>
      </c>
      <c r="BR257">
        <v>0.60579000000000005</v>
      </c>
      <c r="BS257">
        <v>0.96716999999999997</v>
      </c>
      <c r="BT257">
        <v>0.63673000000000002</v>
      </c>
      <c r="BU257">
        <v>0.27905000000000002</v>
      </c>
      <c r="BV257">
        <v>0.19355</v>
      </c>
      <c r="BW257">
        <v>0.56991000000000003</v>
      </c>
      <c r="BX257">
        <v>0.44751999999999997</v>
      </c>
      <c r="BY257">
        <v>0.47100999999999998</v>
      </c>
      <c r="BZ257">
        <v>0.14535000000000001</v>
      </c>
      <c r="CA257">
        <v>0.69688000000000005</v>
      </c>
      <c r="CB257">
        <v>0.55513999999999997</v>
      </c>
      <c r="CC257">
        <v>0.26123000000000002</v>
      </c>
      <c r="CD257">
        <v>5.8210199999999999</v>
      </c>
      <c r="CE257">
        <v>0.49774000000000002</v>
      </c>
      <c r="CF257">
        <v>0.91007000000000005</v>
      </c>
      <c r="CG257">
        <v>2.3436300000000001</v>
      </c>
      <c r="CH257">
        <v>0.36057</v>
      </c>
      <c r="CI257">
        <v>0.88775000000000004</v>
      </c>
      <c r="CJ257">
        <v>0.72609000000000001</v>
      </c>
      <c r="CK257">
        <v>5.72044</v>
      </c>
      <c r="CL257">
        <v>34.869570000000003</v>
      </c>
      <c r="CM257">
        <v>11.637689999999999</v>
      </c>
      <c r="CN257">
        <v>0.25652000000000003</v>
      </c>
      <c r="CO257">
        <v>0.16739999999999999</v>
      </c>
      <c r="CP257">
        <v>8.9130000000000001E-2</v>
      </c>
      <c r="CQ257">
        <v>0.19783000000000001</v>
      </c>
      <c r="CR257">
        <v>0.23694999999999999</v>
      </c>
      <c r="CS257">
        <v>0.76346999999999998</v>
      </c>
      <c r="CT257">
        <v>8.3690000000000001E-2</v>
      </c>
      <c r="CU257">
        <v>3.0331899999999998</v>
      </c>
      <c r="CV257">
        <v>6.4130000000000006E-2</v>
      </c>
      <c r="CW257">
        <v>1.0817399999999999</v>
      </c>
      <c r="CX257">
        <v>5.7970000000000001E-2</v>
      </c>
      <c r="CY257">
        <v>0</v>
      </c>
      <c r="CZ257">
        <v>0</v>
      </c>
      <c r="DA257">
        <v>6.0320299999999998</v>
      </c>
      <c r="DB257">
        <v>0.10326</v>
      </c>
      <c r="DC257">
        <v>4.4560000000000002E-2</v>
      </c>
      <c r="DD257">
        <v>0.32971</v>
      </c>
      <c r="DE257">
        <v>6.9570000000000007E-2</v>
      </c>
      <c r="DF257">
        <v>3.5433400000000002</v>
      </c>
      <c r="DG257">
        <v>1.9570000000000001E-2</v>
      </c>
      <c r="DH257">
        <v>0</v>
      </c>
      <c r="DI257">
        <v>0</v>
      </c>
      <c r="DJ257">
        <v>4.1100000000000003</v>
      </c>
      <c r="DK257">
        <v>0</v>
      </c>
      <c r="DL257">
        <v>0</v>
      </c>
      <c r="DM257">
        <v>0.87246000000000001</v>
      </c>
      <c r="DN257">
        <v>0.24926000000000001</v>
      </c>
      <c r="DO257">
        <v>0</v>
      </c>
      <c r="DP257">
        <v>0</v>
      </c>
      <c r="DQ257">
        <v>0</v>
      </c>
      <c r="DR257">
        <v>0</v>
      </c>
      <c r="DS257">
        <v>4.2029999999999998E-2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5.0720000000000001E-2</v>
      </c>
      <c r="DZ257">
        <v>1.2213799999999999</v>
      </c>
      <c r="EA257">
        <v>0.41848000000000002</v>
      </c>
      <c r="EB257">
        <v>0.28694999999999998</v>
      </c>
      <c r="EC257">
        <v>10.652089999999999</v>
      </c>
      <c r="ED257">
        <v>1.34246</v>
      </c>
      <c r="EE257">
        <v>202.6087</v>
      </c>
      <c r="EF257">
        <v>1.4797</v>
      </c>
      <c r="EG257">
        <v>6.6382000000000003</v>
      </c>
      <c r="EH257">
        <v>0.66927000000000003</v>
      </c>
      <c r="EI257">
        <v>239.41121999999999</v>
      </c>
      <c r="EJ257">
        <v>0</v>
      </c>
      <c r="EK257">
        <v>0</v>
      </c>
      <c r="EL257">
        <v>0</v>
      </c>
      <c r="EM257" t="s">
        <v>241</v>
      </c>
      <c r="EO257" t="s">
        <v>241</v>
      </c>
      <c r="ER257" t="s">
        <v>241</v>
      </c>
      <c r="ES257" t="s">
        <v>241</v>
      </c>
      <c r="FA257" t="s">
        <v>242</v>
      </c>
      <c r="FG257" t="s">
        <v>241</v>
      </c>
      <c r="FH257" t="s">
        <v>241</v>
      </c>
      <c r="GA257" t="s">
        <v>242</v>
      </c>
      <c r="GE257" t="s">
        <v>242</v>
      </c>
      <c r="GF257" t="s">
        <v>242</v>
      </c>
      <c r="GG257" t="s">
        <v>348</v>
      </c>
      <c r="GH257" t="s">
        <v>247</v>
      </c>
      <c r="GI257" t="s">
        <v>242</v>
      </c>
      <c r="GJ257" t="s">
        <v>242</v>
      </c>
      <c r="GK257" t="s">
        <v>242</v>
      </c>
      <c r="GL257">
        <v>35.326090000000001</v>
      </c>
      <c r="GM257">
        <v>0</v>
      </c>
      <c r="GN257">
        <v>0</v>
      </c>
    </row>
    <row r="258" spans="1:214">
      <c r="A258">
        <v>4</v>
      </c>
      <c r="B258" t="s">
        <v>477</v>
      </c>
      <c r="D258" t="s">
        <v>241</v>
      </c>
      <c r="E258" t="s">
        <v>231</v>
      </c>
      <c r="F258">
        <v>489.3442</v>
      </c>
      <c r="G258">
        <v>2047.4161300000001</v>
      </c>
      <c r="H258">
        <v>162.22027</v>
      </c>
      <c r="I258">
        <v>11.759869999999999</v>
      </c>
      <c r="J258">
        <v>12.56174</v>
      </c>
      <c r="K258">
        <v>79.658339999999995</v>
      </c>
      <c r="L258">
        <v>2.5228299999999999</v>
      </c>
      <c r="M258">
        <v>2.0327600000000001</v>
      </c>
      <c r="N258">
        <v>0.65478000000000003</v>
      </c>
      <c r="O258">
        <v>0</v>
      </c>
      <c r="P258">
        <v>186.81159</v>
      </c>
      <c r="Q258">
        <v>172.13768999999999</v>
      </c>
      <c r="R258">
        <v>6.6519999999999996E-2</v>
      </c>
      <c r="S258">
        <v>0.89566000000000001</v>
      </c>
      <c r="T258">
        <v>1.2945599999999999</v>
      </c>
      <c r="U258">
        <v>1.3079700000000001</v>
      </c>
      <c r="V258">
        <v>34.347819999999999</v>
      </c>
      <c r="W258">
        <v>0.13239000000000001</v>
      </c>
      <c r="X258">
        <v>0.37071999999999999</v>
      </c>
      <c r="Y258">
        <v>0.53334000000000004</v>
      </c>
      <c r="Z258">
        <v>2.9694199999999999</v>
      </c>
      <c r="AA258">
        <v>1.1029</v>
      </c>
      <c r="AB258">
        <v>0.14427000000000001</v>
      </c>
      <c r="AC258">
        <v>14.32972</v>
      </c>
      <c r="AD258">
        <v>39.884059999999998</v>
      </c>
      <c r="AE258">
        <v>0.68840999999999997</v>
      </c>
      <c r="AF258">
        <v>3.1956500000000001</v>
      </c>
      <c r="AG258">
        <v>275.87680999999998</v>
      </c>
      <c r="AH258">
        <v>331.91665999999998</v>
      </c>
      <c r="AI258">
        <v>158.0779</v>
      </c>
      <c r="AJ258">
        <v>25.03622</v>
      </c>
      <c r="AK258">
        <v>233.69566</v>
      </c>
      <c r="AL258">
        <v>131.07246000000001</v>
      </c>
      <c r="AM258">
        <v>453.82245</v>
      </c>
      <c r="AN258">
        <v>1.9387700000000001</v>
      </c>
      <c r="AO258">
        <v>1.4009199999999999</v>
      </c>
      <c r="AP258">
        <v>0.24554999999999999</v>
      </c>
      <c r="AQ258">
        <v>0.30259999999999998</v>
      </c>
      <c r="AR258">
        <v>68.369569999999996</v>
      </c>
      <c r="AS258">
        <v>13.304349999999999</v>
      </c>
      <c r="AT258">
        <v>0</v>
      </c>
      <c r="AU258">
        <v>0.14674000000000001</v>
      </c>
      <c r="AV258">
        <v>0</v>
      </c>
      <c r="AW258">
        <v>0.14674000000000001</v>
      </c>
      <c r="AX258">
        <v>2.1844899999999998</v>
      </c>
      <c r="AY258">
        <v>3.0932599999999999</v>
      </c>
      <c r="AZ258">
        <v>0</v>
      </c>
      <c r="BA258">
        <v>5.2777599999999998</v>
      </c>
      <c r="BB258">
        <v>47.358089999999997</v>
      </c>
      <c r="BC258">
        <v>0</v>
      </c>
      <c r="BD258">
        <v>4.9000000000000004</v>
      </c>
      <c r="BE258">
        <v>52.258090000000003</v>
      </c>
      <c r="BF258">
        <v>8.6959999999999996E-2</v>
      </c>
      <c r="BG258">
        <v>1.9560000000000001E-2</v>
      </c>
      <c r="BH258">
        <v>0</v>
      </c>
      <c r="BI258">
        <v>21.657609999999998</v>
      </c>
      <c r="BJ258">
        <v>21.657609999999998</v>
      </c>
      <c r="BK258">
        <v>0.59521999999999997</v>
      </c>
      <c r="BL258">
        <v>0.97152000000000005</v>
      </c>
      <c r="BM258">
        <v>0.51978000000000002</v>
      </c>
      <c r="BN258">
        <v>0.43282999999999999</v>
      </c>
      <c r="BO258">
        <v>5.7820000000000003E-2</v>
      </c>
      <c r="BP258">
        <v>0.78803999999999996</v>
      </c>
      <c r="BQ258">
        <v>1.77826</v>
      </c>
      <c r="BR258">
        <v>0.60579000000000005</v>
      </c>
      <c r="BS258">
        <v>0.96716999999999997</v>
      </c>
      <c r="BT258">
        <v>0.63673000000000002</v>
      </c>
      <c r="BU258">
        <v>0.27905000000000002</v>
      </c>
      <c r="BV258">
        <v>0.19355</v>
      </c>
      <c r="BW258">
        <v>0.56991000000000003</v>
      </c>
      <c r="BX258">
        <v>0.44751999999999997</v>
      </c>
      <c r="BY258">
        <v>0.47100999999999998</v>
      </c>
      <c r="BZ258">
        <v>0.14535000000000001</v>
      </c>
      <c r="CA258">
        <v>0.69688000000000005</v>
      </c>
      <c r="CB258">
        <v>0.55513999999999997</v>
      </c>
      <c r="CC258">
        <v>0.26123000000000002</v>
      </c>
      <c r="CD258">
        <v>5.8210199999999999</v>
      </c>
      <c r="CE258">
        <v>0.49774000000000002</v>
      </c>
      <c r="CF258">
        <v>0.91007000000000005</v>
      </c>
      <c r="CG258">
        <v>2.3436300000000001</v>
      </c>
      <c r="CH258">
        <v>0.36057</v>
      </c>
      <c r="CI258">
        <v>0.88775000000000004</v>
      </c>
      <c r="CJ258">
        <v>0.72609000000000001</v>
      </c>
      <c r="CK258">
        <v>5.72044</v>
      </c>
      <c r="CL258">
        <v>34.869570000000003</v>
      </c>
      <c r="CM258">
        <v>11.637689999999999</v>
      </c>
      <c r="CN258">
        <v>0.25652000000000003</v>
      </c>
      <c r="CO258">
        <v>0.16739999999999999</v>
      </c>
      <c r="CP258">
        <v>8.9130000000000001E-2</v>
      </c>
      <c r="CQ258">
        <v>0.19783000000000001</v>
      </c>
      <c r="CR258">
        <v>0.23694999999999999</v>
      </c>
      <c r="CS258">
        <v>0.76346999999999998</v>
      </c>
      <c r="CT258">
        <v>8.3690000000000001E-2</v>
      </c>
      <c r="CU258">
        <v>3.0331899999999998</v>
      </c>
      <c r="CV258">
        <v>6.4130000000000006E-2</v>
      </c>
      <c r="CW258">
        <v>1.0817399999999999</v>
      </c>
      <c r="CX258">
        <v>5.7970000000000001E-2</v>
      </c>
      <c r="CY258">
        <v>0</v>
      </c>
      <c r="CZ258">
        <v>0</v>
      </c>
      <c r="DA258">
        <v>6.0320299999999998</v>
      </c>
      <c r="DB258">
        <v>0.10326</v>
      </c>
      <c r="DC258">
        <v>4.4560000000000002E-2</v>
      </c>
      <c r="DD258">
        <v>0.32971</v>
      </c>
      <c r="DE258">
        <v>6.9570000000000007E-2</v>
      </c>
      <c r="DF258">
        <v>3.5433400000000002</v>
      </c>
      <c r="DG258">
        <v>1.9570000000000001E-2</v>
      </c>
      <c r="DH258">
        <v>0</v>
      </c>
      <c r="DI258">
        <v>0</v>
      </c>
      <c r="DJ258">
        <v>4.1100000000000003</v>
      </c>
      <c r="DK258">
        <v>0</v>
      </c>
      <c r="DL258">
        <v>0</v>
      </c>
      <c r="DM258">
        <v>0.87246000000000001</v>
      </c>
      <c r="DN258">
        <v>0.24926000000000001</v>
      </c>
      <c r="DO258">
        <v>0</v>
      </c>
      <c r="DP258">
        <v>0</v>
      </c>
      <c r="DQ258">
        <v>0</v>
      </c>
      <c r="DR258">
        <v>0</v>
      </c>
      <c r="DS258">
        <v>4.2029999999999998E-2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5.0720000000000001E-2</v>
      </c>
      <c r="DZ258">
        <v>1.2213799999999999</v>
      </c>
      <c r="EA258">
        <v>0.41848000000000002</v>
      </c>
      <c r="EB258">
        <v>0.28694999999999998</v>
      </c>
      <c r="EC258">
        <v>10.652089999999999</v>
      </c>
      <c r="ED258">
        <v>1.34246</v>
      </c>
      <c r="EE258">
        <v>202.6087</v>
      </c>
      <c r="EF258">
        <v>1.4797</v>
      </c>
      <c r="EG258">
        <v>6.6382000000000003</v>
      </c>
      <c r="EH258">
        <v>0.66927000000000003</v>
      </c>
      <c r="EI258">
        <v>239.41121999999999</v>
      </c>
      <c r="EJ258">
        <v>0</v>
      </c>
      <c r="EK258">
        <v>0</v>
      </c>
      <c r="EL258">
        <v>0</v>
      </c>
      <c r="EM258" t="s">
        <v>241</v>
      </c>
      <c r="EN258" t="s">
        <v>242</v>
      </c>
      <c r="EO258" t="s">
        <v>241</v>
      </c>
      <c r="EP258" t="s">
        <v>242</v>
      </c>
      <c r="EQ258" t="s">
        <v>242</v>
      </c>
      <c r="ER258" t="s">
        <v>241</v>
      </c>
      <c r="ES258" t="s">
        <v>241</v>
      </c>
      <c r="ET258" t="s">
        <v>242</v>
      </c>
      <c r="EU258" t="s">
        <v>242</v>
      </c>
      <c r="EV258" t="s">
        <v>242</v>
      </c>
      <c r="EW258" t="s">
        <v>242</v>
      </c>
      <c r="EX258" t="s">
        <v>242</v>
      </c>
      <c r="EY258" t="s">
        <v>242</v>
      </c>
      <c r="EZ258" t="s">
        <v>242</v>
      </c>
      <c r="FA258" t="s">
        <v>242</v>
      </c>
      <c r="FB258" t="s">
        <v>242</v>
      </c>
      <c r="FC258" t="s">
        <v>242</v>
      </c>
      <c r="FD258" t="s">
        <v>242</v>
      </c>
      <c r="FE258" t="s">
        <v>242</v>
      </c>
      <c r="FF258" t="s">
        <v>242</v>
      </c>
      <c r="FG258" t="s">
        <v>241</v>
      </c>
      <c r="FH258" t="s">
        <v>241</v>
      </c>
      <c r="FI258" t="s">
        <v>242</v>
      </c>
      <c r="FJ258" t="s">
        <v>242</v>
      </c>
      <c r="FK258" t="s">
        <v>242</v>
      </c>
      <c r="FL258" t="s">
        <v>242</v>
      </c>
      <c r="FM258" t="s">
        <v>242</v>
      </c>
      <c r="FN258" t="s">
        <v>242</v>
      </c>
      <c r="FO258" t="s">
        <v>242</v>
      </c>
      <c r="FP258" t="s">
        <v>242</v>
      </c>
      <c r="FQ258" t="s">
        <v>242</v>
      </c>
      <c r="FR258" t="s">
        <v>242</v>
      </c>
      <c r="FS258" t="s">
        <v>242</v>
      </c>
      <c r="FT258" t="s">
        <v>242</v>
      </c>
      <c r="FU258" t="s">
        <v>242</v>
      </c>
      <c r="FV258" t="s">
        <v>242</v>
      </c>
      <c r="FW258" t="s">
        <v>242</v>
      </c>
      <c r="FX258" t="s">
        <v>242</v>
      </c>
      <c r="FY258" t="s">
        <v>242</v>
      </c>
      <c r="FZ258" t="s">
        <v>242</v>
      </c>
      <c r="GA258" t="s">
        <v>242</v>
      </c>
      <c r="GB258" t="s">
        <v>242</v>
      </c>
      <c r="GC258" t="s">
        <v>242</v>
      </c>
      <c r="GD258" t="s">
        <v>242</v>
      </c>
      <c r="GE258" t="s">
        <v>242</v>
      </c>
      <c r="GF258" t="s">
        <v>242</v>
      </c>
      <c r="GG258" t="s">
        <v>348</v>
      </c>
      <c r="GH258" t="s">
        <v>247</v>
      </c>
      <c r="GI258" t="s">
        <v>242</v>
      </c>
      <c r="GJ258" t="s">
        <v>242</v>
      </c>
      <c r="GK258" t="s">
        <v>242</v>
      </c>
      <c r="GL258">
        <v>35.326090000000001</v>
      </c>
      <c r="GM258">
        <v>0</v>
      </c>
      <c r="GN258">
        <v>0</v>
      </c>
      <c r="GR258" t="s">
        <v>242</v>
      </c>
      <c r="GS258" t="s">
        <v>242</v>
      </c>
      <c r="GT258" t="s">
        <v>242</v>
      </c>
      <c r="GU258" t="s">
        <v>242</v>
      </c>
      <c r="GV258" t="s">
        <v>242</v>
      </c>
      <c r="GW258" t="s">
        <v>242</v>
      </c>
      <c r="GX258" t="s">
        <v>242</v>
      </c>
      <c r="GY258" t="s">
        <v>242</v>
      </c>
      <c r="GZ258" t="s">
        <v>242</v>
      </c>
      <c r="HA258" t="s">
        <v>242</v>
      </c>
      <c r="HB258" t="s">
        <v>242</v>
      </c>
      <c r="HC258" t="s">
        <v>242</v>
      </c>
      <c r="HD258" t="s">
        <v>242</v>
      </c>
      <c r="HE258" t="s">
        <v>242</v>
      </c>
      <c r="HF258" t="s">
        <v>242</v>
      </c>
    </row>
    <row r="259" spans="1:214">
      <c r="A259">
        <v>4</v>
      </c>
      <c r="B259" t="s">
        <v>245</v>
      </c>
      <c r="D259" t="s">
        <v>241</v>
      </c>
      <c r="E259" t="s">
        <v>231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 t="s">
        <v>242</v>
      </c>
      <c r="EN259" t="s">
        <v>242</v>
      </c>
      <c r="EO259" t="s">
        <v>242</v>
      </c>
      <c r="EP259" t="s">
        <v>242</v>
      </c>
      <c r="EQ259" t="s">
        <v>242</v>
      </c>
      <c r="ER259" t="s">
        <v>242</v>
      </c>
      <c r="ES259" t="s">
        <v>242</v>
      </c>
      <c r="ET259" t="s">
        <v>242</v>
      </c>
      <c r="EU259" t="s">
        <v>242</v>
      </c>
      <c r="EV259" t="s">
        <v>242</v>
      </c>
      <c r="EW259" t="s">
        <v>242</v>
      </c>
      <c r="EX259" t="s">
        <v>242</v>
      </c>
      <c r="EY259" t="s">
        <v>242</v>
      </c>
      <c r="EZ259" t="s">
        <v>242</v>
      </c>
      <c r="FA259" t="s">
        <v>241</v>
      </c>
      <c r="FB259" t="s">
        <v>242</v>
      </c>
      <c r="FC259" t="s">
        <v>242</v>
      </c>
      <c r="FD259" t="s">
        <v>242</v>
      </c>
      <c r="FE259" t="s">
        <v>242</v>
      </c>
      <c r="FF259" t="s">
        <v>242</v>
      </c>
      <c r="FG259" t="s">
        <v>242</v>
      </c>
      <c r="FH259" t="s">
        <v>242</v>
      </c>
      <c r="FI259" t="s">
        <v>242</v>
      </c>
      <c r="FJ259" t="s">
        <v>242</v>
      </c>
      <c r="FK259" t="s">
        <v>242</v>
      </c>
      <c r="FL259" t="s">
        <v>242</v>
      </c>
      <c r="FM259" t="s">
        <v>242</v>
      </c>
      <c r="FN259" t="s">
        <v>242</v>
      </c>
      <c r="FO259" t="s">
        <v>242</v>
      </c>
      <c r="FP259" t="s">
        <v>242</v>
      </c>
      <c r="FQ259" t="s">
        <v>242</v>
      </c>
      <c r="FR259" t="s">
        <v>242</v>
      </c>
      <c r="FS259" t="s">
        <v>242</v>
      </c>
      <c r="FT259" t="s">
        <v>242</v>
      </c>
      <c r="FU259" t="s">
        <v>242</v>
      </c>
      <c r="FV259" t="s">
        <v>242</v>
      </c>
      <c r="FW259" t="s">
        <v>242</v>
      </c>
      <c r="FX259" t="s">
        <v>242</v>
      </c>
      <c r="FY259" t="s">
        <v>242</v>
      </c>
      <c r="FZ259" t="s">
        <v>242</v>
      </c>
      <c r="GA259" t="s">
        <v>241</v>
      </c>
      <c r="GB259" t="s">
        <v>242</v>
      </c>
      <c r="GC259" t="s">
        <v>242</v>
      </c>
      <c r="GD259" t="s">
        <v>242</v>
      </c>
      <c r="GE259" t="s">
        <v>242</v>
      </c>
      <c r="GF259" t="s">
        <v>241</v>
      </c>
      <c r="GG259" t="s">
        <v>240</v>
      </c>
      <c r="GH259" t="s">
        <v>244</v>
      </c>
      <c r="GI259" t="s">
        <v>241</v>
      </c>
      <c r="GJ259" t="s">
        <v>241</v>
      </c>
      <c r="GK259" t="s">
        <v>242</v>
      </c>
      <c r="GL259">
        <v>0</v>
      </c>
      <c r="GM259">
        <v>0</v>
      </c>
      <c r="GN259">
        <v>0</v>
      </c>
      <c r="GR259" t="s">
        <v>242</v>
      </c>
      <c r="GS259" t="s">
        <v>242</v>
      </c>
      <c r="GT259" t="s">
        <v>242</v>
      </c>
      <c r="GU259" t="s">
        <v>242</v>
      </c>
      <c r="GV259" t="s">
        <v>242</v>
      </c>
      <c r="GW259" t="s">
        <v>242</v>
      </c>
      <c r="GX259" t="s">
        <v>242</v>
      </c>
      <c r="GY259" t="s">
        <v>242</v>
      </c>
      <c r="GZ259" t="s">
        <v>242</v>
      </c>
      <c r="HA259" t="s">
        <v>242</v>
      </c>
      <c r="HB259" t="s">
        <v>242</v>
      </c>
      <c r="HC259" t="s">
        <v>242</v>
      </c>
      <c r="HD259" t="s">
        <v>242</v>
      </c>
      <c r="HE259" t="s">
        <v>242</v>
      </c>
      <c r="HF259" t="s">
        <v>242</v>
      </c>
    </row>
    <row r="260" spans="1:214">
      <c r="A260">
        <v>4</v>
      </c>
      <c r="B260" t="s">
        <v>478</v>
      </c>
      <c r="D260" t="s">
        <v>241</v>
      </c>
      <c r="E260" t="s">
        <v>231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 t="s">
        <v>242</v>
      </c>
      <c r="EN260" t="s">
        <v>242</v>
      </c>
      <c r="EO260" t="s">
        <v>242</v>
      </c>
      <c r="EP260" t="s">
        <v>242</v>
      </c>
      <c r="EQ260" t="s">
        <v>242</v>
      </c>
      <c r="ER260" t="s">
        <v>242</v>
      </c>
      <c r="ES260" t="s">
        <v>242</v>
      </c>
      <c r="ET260" t="s">
        <v>242</v>
      </c>
      <c r="EU260" t="s">
        <v>242</v>
      </c>
      <c r="EV260" t="s">
        <v>242</v>
      </c>
      <c r="EW260" t="s">
        <v>242</v>
      </c>
      <c r="EX260" t="s">
        <v>242</v>
      </c>
      <c r="EY260" t="s">
        <v>242</v>
      </c>
      <c r="EZ260" t="s">
        <v>242</v>
      </c>
      <c r="FA260" t="s">
        <v>241</v>
      </c>
      <c r="FB260" t="s">
        <v>242</v>
      </c>
      <c r="FC260" t="s">
        <v>242</v>
      </c>
      <c r="FD260" t="s">
        <v>242</v>
      </c>
      <c r="FE260" t="s">
        <v>242</v>
      </c>
      <c r="FF260" t="s">
        <v>242</v>
      </c>
      <c r="FG260" t="s">
        <v>242</v>
      </c>
      <c r="FH260" t="s">
        <v>242</v>
      </c>
      <c r="FI260" t="s">
        <v>242</v>
      </c>
      <c r="FJ260" t="s">
        <v>242</v>
      </c>
      <c r="FK260" t="s">
        <v>242</v>
      </c>
      <c r="FL260" t="s">
        <v>242</v>
      </c>
      <c r="FM260" t="s">
        <v>242</v>
      </c>
      <c r="FN260" t="s">
        <v>242</v>
      </c>
      <c r="FO260" t="s">
        <v>242</v>
      </c>
      <c r="FP260" t="s">
        <v>242</v>
      </c>
      <c r="FQ260" t="s">
        <v>242</v>
      </c>
      <c r="FR260" t="s">
        <v>242</v>
      </c>
      <c r="FS260" t="s">
        <v>242</v>
      </c>
      <c r="FT260" t="s">
        <v>242</v>
      </c>
      <c r="FU260" t="s">
        <v>242</v>
      </c>
      <c r="FV260" t="s">
        <v>242</v>
      </c>
      <c r="FW260" t="s">
        <v>242</v>
      </c>
      <c r="FX260" t="s">
        <v>242</v>
      </c>
      <c r="FY260" t="s">
        <v>242</v>
      </c>
      <c r="FZ260" t="s">
        <v>242</v>
      </c>
      <c r="GA260" t="s">
        <v>241</v>
      </c>
      <c r="GB260" t="s">
        <v>242</v>
      </c>
      <c r="GC260" t="s">
        <v>242</v>
      </c>
      <c r="GD260" t="s">
        <v>242</v>
      </c>
      <c r="GE260" t="s">
        <v>242</v>
      </c>
      <c r="GF260" t="s">
        <v>241</v>
      </c>
      <c r="GG260" t="s">
        <v>240</v>
      </c>
      <c r="GH260" t="s">
        <v>244</v>
      </c>
      <c r="GI260" t="s">
        <v>241</v>
      </c>
      <c r="GJ260" t="s">
        <v>241</v>
      </c>
      <c r="GK260" t="s">
        <v>242</v>
      </c>
      <c r="GL260">
        <v>0</v>
      </c>
      <c r="GM260">
        <v>0</v>
      </c>
      <c r="GN260">
        <v>0</v>
      </c>
      <c r="GR260" t="s">
        <v>242</v>
      </c>
      <c r="GS260" t="s">
        <v>242</v>
      </c>
      <c r="GT260" t="s">
        <v>242</v>
      </c>
      <c r="GU260" t="s">
        <v>242</v>
      </c>
      <c r="GV260" t="s">
        <v>242</v>
      </c>
      <c r="GW260" t="s">
        <v>242</v>
      </c>
      <c r="GX260" t="s">
        <v>242</v>
      </c>
      <c r="GY260" t="s">
        <v>242</v>
      </c>
      <c r="GZ260" t="s">
        <v>242</v>
      </c>
      <c r="HA260" t="s">
        <v>242</v>
      </c>
      <c r="HB260" t="s">
        <v>242</v>
      </c>
      <c r="HC260" t="s">
        <v>242</v>
      </c>
      <c r="HD260" t="s">
        <v>242</v>
      </c>
      <c r="HE260" t="s">
        <v>242</v>
      </c>
      <c r="HF260" t="s">
        <v>242</v>
      </c>
    </row>
    <row r="261" spans="1:214">
      <c r="A261">
        <v>3</v>
      </c>
      <c r="B261" t="s">
        <v>309</v>
      </c>
      <c r="F261">
        <v>381.52616999999998</v>
      </c>
      <c r="G261">
        <v>1596.3054999999999</v>
      </c>
      <c r="H261">
        <v>174.65967000000001</v>
      </c>
      <c r="I261">
        <v>19.937169999999998</v>
      </c>
      <c r="J261">
        <v>26.181830000000001</v>
      </c>
      <c r="K261">
        <v>14.98517</v>
      </c>
      <c r="L261">
        <v>3.9460000000000002</v>
      </c>
      <c r="M261">
        <v>2.0553300000000001</v>
      </c>
      <c r="N261">
        <v>0.33733000000000002</v>
      </c>
      <c r="O261">
        <v>0</v>
      </c>
      <c r="P261">
        <v>605.43332999999996</v>
      </c>
      <c r="Q261">
        <v>181.31666999999999</v>
      </c>
      <c r="R261">
        <v>2.2645</v>
      </c>
      <c r="S261">
        <v>1.3918299999999999</v>
      </c>
      <c r="T261">
        <v>3.4965000000000002</v>
      </c>
      <c r="U261">
        <v>1.8280000000000001</v>
      </c>
      <c r="V261">
        <v>110.03333000000001</v>
      </c>
      <c r="W261">
        <v>0.36749999999999999</v>
      </c>
      <c r="X261">
        <v>0.38733000000000001</v>
      </c>
      <c r="Y261">
        <v>3.8511700000000002</v>
      </c>
      <c r="Z261">
        <v>7.5975000000000001</v>
      </c>
      <c r="AA261">
        <v>1.56033</v>
      </c>
      <c r="AB261">
        <v>0.38200000000000001</v>
      </c>
      <c r="AC261">
        <v>16.811669999999999</v>
      </c>
      <c r="AD261">
        <v>64</v>
      </c>
      <c r="AE261">
        <v>2.47167</v>
      </c>
      <c r="AF261">
        <v>39.914000000000001</v>
      </c>
      <c r="AG261">
        <v>163.86667</v>
      </c>
      <c r="AH261">
        <v>543</v>
      </c>
      <c r="AI261">
        <v>67.400000000000006</v>
      </c>
      <c r="AJ261">
        <v>39.233330000000002</v>
      </c>
      <c r="AK261">
        <v>263</v>
      </c>
      <c r="AL261">
        <v>211.3</v>
      </c>
      <c r="AM261">
        <v>240.38333</v>
      </c>
      <c r="AN261">
        <v>3.0516700000000001</v>
      </c>
      <c r="AO261">
        <v>2.6243300000000001</v>
      </c>
      <c r="AP261">
        <v>0.25583</v>
      </c>
      <c r="AQ261">
        <v>0.32517000000000001</v>
      </c>
      <c r="AR261">
        <v>102.86667</v>
      </c>
      <c r="AS261">
        <v>11.38167</v>
      </c>
      <c r="AT261">
        <v>0.04</v>
      </c>
      <c r="AU261">
        <v>0</v>
      </c>
      <c r="AV261">
        <v>0.01</v>
      </c>
      <c r="AW261">
        <v>0.04</v>
      </c>
      <c r="AX261">
        <v>1.4630000000000001</v>
      </c>
      <c r="AY261">
        <v>0.998</v>
      </c>
      <c r="AZ261">
        <v>0</v>
      </c>
      <c r="BA261">
        <v>2.4609999999999999</v>
      </c>
      <c r="BB261">
        <v>1.8160000000000001</v>
      </c>
      <c r="BC261">
        <v>0</v>
      </c>
      <c r="BD261">
        <v>0.51200000000000001</v>
      </c>
      <c r="BE261">
        <v>2.3279999999999998</v>
      </c>
      <c r="BF261">
        <v>0.15</v>
      </c>
      <c r="BG261">
        <v>0</v>
      </c>
      <c r="BH261">
        <v>0.13500000000000001</v>
      </c>
      <c r="BI261">
        <v>3.5579999999999998</v>
      </c>
      <c r="BJ261">
        <v>3.6930000000000001</v>
      </c>
      <c r="BK261">
        <v>0.56000000000000005</v>
      </c>
      <c r="BL261">
        <v>0.96399999999999997</v>
      </c>
      <c r="BM261">
        <v>0.83799999999999997</v>
      </c>
      <c r="BN261">
        <v>1.6319999999999999</v>
      </c>
      <c r="BO261">
        <v>0.17</v>
      </c>
      <c r="BP261">
        <v>0.97599999999999998</v>
      </c>
      <c r="BQ261">
        <v>3.19</v>
      </c>
      <c r="BR261">
        <v>0.98567000000000005</v>
      </c>
      <c r="BS261">
        <v>1.4831700000000001</v>
      </c>
      <c r="BT261">
        <v>1.3935</v>
      </c>
      <c r="BU261">
        <v>0.49117</v>
      </c>
      <c r="BV261">
        <v>0.26333000000000001</v>
      </c>
      <c r="BW261">
        <v>0.85933000000000004</v>
      </c>
      <c r="BX261">
        <v>0.67783000000000004</v>
      </c>
      <c r="BY261">
        <v>0.85082999999999998</v>
      </c>
      <c r="BZ261">
        <v>0.23133000000000001</v>
      </c>
      <c r="CA261">
        <v>1.16733</v>
      </c>
      <c r="CB261">
        <v>1.2190000000000001</v>
      </c>
      <c r="CC261">
        <v>0.53317000000000003</v>
      </c>
      <c r="CD261">
        <v>10.14317</v>
      </c>
      <c r="CE261">
        <v>1.04033</v>
      </c>
      <c r="CF261">
        <v>1.81267</v>
      </c>
      <c r="CG261">
        <v>2.79067</v>
      </c>
      <c r="CH261">
        <v>0.76283000000000001</v>
      </c>
      <c r="CI261">
        <v>0.82467000000000001</v>
      </c>
      <c r="CJ261">
        <v>0.95733000000000001</v>
      </c>
      <c r="CK261">
        <v>8.1690000000000005</v>
      </c>
      <c r="CL261">
        <v>116.85</v>
      </c>
      <c r="CM261">
        <v>39</v>
      </c>
      <c r="CN261">
        <v>0.03</v>
      </c>
      <c r="CO261">
        <v>1.8669999999999999E-2</v>
      </c>
      <c r="CP261">
        <v>0.14932999999999999</v>
      </c>
      <c r="CQ261">
        <v>0.14033000000000001</v>
      </c>
      <c r="CR261">
        <v>0.42432999999999998</v>
      </c>
      <c r="CS261">
        <v>0.70350000000000001</v>
      </c>
      <c r="CT261">
        <v>3.4329999999999999E-2</v>
      </c>
      <c r="CU261">
        <v>4.6351699999999996</v>
      </c>
      <c r="CV261">
        <v>5.3670000000000002E-2</v>
      </c>
      <c r="CW261">
        <v>2.2254999999999998</v>
      </c>
      <c r="CX261">
        <v>0.14482999999999999</v>
      </c>
      <c r="CY261">
        <v>0</v>
      </c>
      <c r="CZ261">
        <v>0</v>
      </c>
      <c r="DA261">
        <v>8.5609999999999999</v>
      </c>
      <c r="DB261">
        <v>8.2000000000000003E-2</v>
      </c>
      <c r="DC261">
        <v>6.0000000000000001E-3</v>
      </c>
      <c r="DD261">
        <v>0.93432999999999999</v>
      </c>
      <c r="DE261">
        <v>1.367E-2</v>
      </c>
      <c r="DF261">
        <v>7.3179999999999996</v>
      </c>
      <c r="DG261">
        <v>0.51766999999999996</v>
      </c>
      <c r="DH261">
        <v>0.47399999999999998</v>
      </c>
      <c r="DI261">
        <v>0</v>
      </c>
      <c r="DJ261">
        <v>9.34117</v>
      </c>
      <c r="DK261">
        <v>0</v>
      </c>
      <c r="DL261">
        <v>0</v>
      </c>
      <c r="DM261">
        <v>1.47817</v>
      </c>
      <c r="DN261">
        <v>0.46</v>
      </c>
      <c r="DO261">
        <v>0</v>
      </c>
      <c r="DP261">
        <v>0</v>
      </c>
      <c r="DQ261">
        <v>0</v>
      </c>
      <c r="DR261">
        <v>5.0000000000000001E-3</v>
      </c>
      <c r="DS261">
        <v>5.5E-2</v>
      </c>
      <c r="DT261">
        <v>0.01</v>
      </c>
      <c r="DU261">
        <v>0</v>
      </c>
      <c r="DV261">
        <v>0</v>
      </c>
      <c r="DW261">
        <v>0</v>
      </c>
      <c r="DX261">
        <v>0</v>
      </c>
      <c r="DY261">
        <v>5.3999999999999999E-2</v>
      </c>
      <c r="DZ261">
        <v>2.0471699999999999</v>
      </c>
      <c r="EA261">
        <v>4.8669999999999998E-2</v>
      </c>
      <c r="EB261">
        <v>0.29032999999999998</v>
      </c>
      <c r="EC261">
        <v>19.61</v>
      </c>
      <c r="ED261">
        <v>1.7549999999999999</v>
      </c>
      <c r="EE261">
        <v>219.96666999999999</v>
      </c>
      <c r="EF261">
        <v>1.8365</v>
      </c>
      <c r="EG261">
        <v>1.2487600000000001</v>
      </c>
      <c r="EH261">
        <v>0.41616999999999998</v>
      </c>
      <c r="EI261">
        <v>281</v>
      </c>
      <c r="EJ261">
        <v>0</v>
      </c>
      <c r="EK261">
        <v>0</v>
      </c>
      <c r="EL261">
        <v>0</v>
      </c>
      <c r="EM261" t="s">
        <v>241</v>
      </c>
      <c r="EO261" t="s">
        <v>241</v>
      </c>
      <c r="ES261" t="s">
        <v>241</v>
      </c>
      <c r="FA261" t="s">
        <v>242</v>
      </c>
      <c r="FF261" t="s">
        <v>241</v>
      </c>
      <c r="FG261" t="s">
        <v>241</v>
      </c>
      <c r="FH261" t="s">
        <v>241</v>
      </c>
      <c r="FI261" t="s">
        <v>241</v>
      </c>
      <c r="GA261" t="s">
        <v>242</v>
      </c>
      <c r="GE261" t="s">
        <v>242</v>
      </c>
      <c r="GF261" t="s">
        <v>242</v>
      </c>
      <c r="GG261" t="s">
        <v>234</v>
      </c>
      <c r="GH261" t="s">
        <v>232</v>
      </c>
      <c r="GI261" t="s">
        <v>242</v>
      </c>
      <c r="GJ261" t="s">
        <v>242</v>
      </c>
      <c r="GK261" t="s">
        <v>242</v>
      </c>
      <c r="GL261">
        <v>0</v>
      </c>
      <c r="GM261">
        <v>0</v>
      </c>
      <c r="GN261">
        <v>0</v>
      </c>
    </row>
    <row r="262" spans="1:214">
      <c r="A262">
        <v>4</v>
      </c>
      <c r="B262" t="s">
        <v>479</v>
      </c>
      <c r="D262" t="s">
        <v>241</v>
      </c>
      <c r="E262" t="s">
        <v>231</v>
      </c>
      <c r="F262">
        <v>260.02417000000003</v>
      </c>
      <c r="G262">
        <v>1087.9411299999999</v>
      </c>
      <c r="H262">
        <v>70.297669999999997</v>
      </c>
      <c r="I262">
        <v>16.907170000000001</v>
      </c>
      <c r="J262">
        <v>17.611830000000001</v>
      </c>
      <c r="K262">
        <v>7.4751700000000003</v>
      </c>
      <c r="L262">
        <v>0</v>
      </c>
      <c r="M262">
        <v>1.0413300000000001</v>
      </c>
      <c r="N262">
        <v>5.3330000000000002E-2</v>
      </c>
      <c r="O262">
        <v>0</v>
      </c>
      <c r="P262">
        <v>120.63333</v>
      </c>
      <c r="Q262">
        <v>115.41667</v>
      </c>
      <c r="R262">
        <v>6.4999999999999997E-3</v>
      </c>
      <c r="S262">
        <v>1.1258300000000001</v>
      </c>
      <c r="T262">
        <v>1.0335000000000001</v>
      </c>
      <c r="U262">
        <v>1.028</v>
      </c>
      <c r="V262">
        <v>29.133330000000001</v>
      </c>
      <c r="W262">
        <v>0.24249999999999999</v>
      </c>
      <c r="X262">
        <v>0.29032999999999998</v>
      </c>
      <c r="Y262">
        <v>2.7471700000000001</v>
      </c>
      <c r="Z262">
        <v>5.9485000000000001</v>
      </c>
      <c r="AA262">
        <v>1.03033</v>
      </c>
      <c r="AB262">
        <v>0.188</v>
      </c>
      <c r="AC262">
        <v>12.811669999999999</v>
      </c>
      <c r="AD262">
        <v>30</v>
      </c>
      <c r="AE262">
        <v>2.47167</v>
      </c>
      <c r="AF262">
        <v>0.04</v>
      </c>
      <c r="AG262">
        <v>94.566670000000002</v>
      </c>
      <c r="AH262">
        <v>230.5</v>
      </c>
      <c r="AI262">
        <v>34.799999999999997</v>
      </c>
      <c r="AJ262">
        <v>16.133330000000001</v>
      </c>
      <c r="AK262">
        <v>191.6</v>
      </c>
      <c r="AL262">
        <v>171.5</v>
      </c>
      <c r="AM262">
        <v>112.98333</v>
      </c>
      <c r="AN262">
        <v>1.65167</v>
      </c>
      <c r="AO262">
        <v>2.0823299999999998</v>
      </c>
      <c r="AP262">
        <v>9.9830000000000002E-2</v>
      </c>
      <c r="AQ262">
        <v>3.4169999999999999E-2</v>
      </c>
      <c r="AR262">
        <v>76.066670000000002</v>
      </c>
      <c r="AS262">
        <v>5.4216699999999998</v>
      </c>
      <c r="AT262">
        <v>0</v>
      </c>
      <c r="AU262">
        <v>0</v>
      </c>
      <c r="AV262">
        <v>0</v>
      </c>
      <c r="AW262">
        <v>0</v>
      </c>
      <c r="AX262">
        <v>0.315</v>
      </c>
      <c r="AY262">
        <v>0</v>
      </c>
      <c r="AZ262">
        <v>0</v>
      </c>
      <c r="BA262">
        <v>0.315</v>
      </c>
      <c r="BB262">
        <v>0</v>
      </c>
      <c r="BC262">
        <v>0</v>
      </c>
      <c r="BD262">
        <v>0.24</v>
      </c>
      <c r="BE262">
        <v>0.24</v>
      </c>
      <c r="BF262">
        <v>0</v>
      </c>
      <c r="BG262">
        <v>0</v>
      </c>
      <c r="BH262">
        <v>0.13500000000000001</v>
      </c>
      <c r="BI262">
        <v>0</v>
      </c>
      <c r="BJ262">
        <v>0.13500000000000001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0.85467000000000004</v>
      </c>
      <c r="BS262">
        <v>1.2891699999999999</v>
      </c>
      <c r="BT262">
        <v>1.2155</v>
      </c>
      <c r="BU262">
        <v>0.43217</v>
      </c>
      <c r="BV262">
        <v>0.22933000000000001</v>
      </c>
      <c r="BW262">
        <v>0.74633000000000005</v>
      </c>
      <c r="BX262">
        <v>0.59682999999999997</v>
      </c>
      <c r="BY262">
        <v>0.73182999999999998</v>
      </c>
      <c r="BZ262">
        <v>0.19533</v>
      </c>
      <c r="CA262">
        <v>1.01233</v>
      </c>
      <c r="CB262">
        <v>0.98799999999999999</v>
      </c>
      <c r="CC262">
        <v>0.47216999999999998</v>
      </c>
      <c r="CD262">
        <v>8.7541700000000002</v>
      </c>
      <c r="CE262">
        <v>0.90332999999999997</v>
      </c>
      <c r="CF262">
        <v>1.47367</v>
      </c>
      <c r="CG262">
        <v>2.31867</v>
      </c>
      <c r="CH262">
        <v>0.65083000000000002</v>
      </c>
      <c r="CI262">
        <v>0.69467000000000001</v>
      </c>
      <c r="CJ262">
        <v>0.81633</v>
      </c>
      <c r="CK262">
        <v>6.8479999999999999</v>
      </c>
      <c r="CL262">
        <v>60.25</v>
      </c>
      <c r="CM262">
        <v>20.399999999999999</v>
      </c>
      <c r="CN262">
        <v>0.01</v>
      </c>
      <c r="CO262">
        <v>6.6699999999999997E-3</v>
      </c>
      <c r="CP262">
        <v>3.3300000000000001E-3</v>
      </c>
      <c r="CQ262">
        <v>7.3299999999999997E-3</v>
      </c>
      <c r="CR262">
        <v>1.933E-2</v>
      </c>
      <c r="CS262">
        <v>0.2235</v>
      </c>
      <c r="CT262">
        <v>2.8330000000000001E-2</v>
      </c>
      <c r="CU262">
        <v>3.0741700000000001</v>
      </c>
      <c r="CV262">
        <v>4.7669999999999997E-2</v>
      </c>
      <c r="CW262">
        <v>1.4515</v>
      </c>
      <c r="CX262">
        <v>2.383E-2</v>
      </c>
      <c r="CY262">
        <v>0</v>
      </c>
      <c r="CZ262">
        <v>0</v>
      </c>
      <c r="DA262">
        <v>4.9000000000000004</v>
      </c>
      <c r="DB262">
        <v>7.3999999999999996E-2</v>
      </c>
      <c r="DC262">
        <v>2E-3</v>
      </c>
      <c r="DD262">
        <v>0.52532999999999996</v>
      </c>
      <c r="DE262">
        <v>7.6699999999999997E-3</v>
      </c>
      <c r="DF262">
        <v>5.3520000000000003</v>
      </c>
      <c r="DG262">
        <v>4.0669999999999998E-2</v>
      </c>
      <c r="DH262">
        <v>0</v>
      </c>
      <c r="DI262">
        <v>0</v>
      </c>
      <c r="DJ262">
        <v>5.9971699999999997</v>
      </c>
      <c r="DK262">
        <v>0</v>
      </c>
      <c r="DL262">
        <v>0</v>
      </c>
      <c r="DM262">
        <v>0.99717</v>
      </c>
      <c r="DN262">
        <v>0.22</v>
      </c>
      <c r="DO262">
        <v>0</v>
      </c>
      <c r="DP262">
        <v>0</v>
      </c>
      <c r="DQ262">
        <v>0</v>
      </c>
      <c r="DR262">
        <v>5.0000000000000001E-3</v>
      </c>
      <c r="DS262">
        <v>5.5E-2</v>
      </c>
      <c r="DT262">
        <v>0.01</v>
      </c>
      <c r="DU262">
        <v>0</v>
      </c>
      <c r="DV262">
        <v>0</v>
      </c>
      <c r="DW262">
        <v>0</v>
      </c>
      <c r="DX262">
        <v>0</v>
      </c>
      <c r="DY262">
        <v>5.3999999999999999E-2</v>
      </c>
      <c r="DZ262">
        <v>1.3361700000000001</v>
      </c>
      <c r="EA262">
        <v>1.6670000000000001E-2</v>
      </c>
      <c r="EB262">
        <v>1.133E-2</v>
      </c>
      <c r="EC262">
        <v>12.206</v>
      </c>
      <c r="ED262">
        <v>1.2909999999999999</v>
      </c>
      <c r="EE262">
        <v>217.46666999999999</v>
      </c>
      <c r="EF262">
        <v>0.31950000000000001</v>
      </c>
      <c r="EG262">
        <v>0.62292999999999998</v>
      </c>
      <c r="EH262">
        <v>0.24016999999999999</v>
      </c>
      <c r="EI262">
        <v>79</v>
      </c>
      <c r="EJ262">
        <v>0</v>
      </c>
      <c r="EK262">
        <v>0</v>
      </c>
      <c r="EL262">
        <v>0</v>
      </c>
      <c r="EM262" t="s">
        <v>241</v>
      </c>
      <c r="EN262" t="s">
        <v>242</v>
      </c>
      <c r="EO262" t="s">
        <v>241</v>
      </c>
      <c r="EP262" t="s">
        <v>242</v>
      </c>
      <c r="EQ262" t="s">
        <v>242</v>
      </c>
      <c r="ER262" t="s">
        <v>242</v>
      </c>
      <c r="ES262" t="s">
        <v>241</v>
      </c>
      <c r="ET262" t="s">
        <v>242</v>
      </c>
      <c r="EU262" t="s">
        <v>242</v>
      </c>
      <c r="EV262" t="s">
        <v>242</v>
      </c>
      <c r="EW262" t="s">
        <v>242</v>
      </c>
      <c r="EX262" t="s">
        <v>242</v>
      </c>
      <c r="EY262" t="s">
        <v>242</v>
      </c>
      <c r="EZ262" t="s">
        <v>242</v>
      </c>
      <c r="FA262" t="s">
        <v>242</v>
      </c>
      <c r="FB262" t="s">
        <v>242</v>
      </c>
      <c r="FC262" t="s">
        <v>242</v>
      </c>
      <c r="FD262" t="s">
        <v>242</v>
      </c>
      <c r="FE262" t="s">
        <v>242</v>
      </c>
      <c r="FF262" t="s">
        <v>242</v>
      </c>
      <c r="FG262" t="s">
        <v>241</v>
      </c>
      <c r="FH262" t="s">
        <v>242</v>
      </c>
      <c r="FI262" t="s">
        <v>242</v>
      </c>
      <c r="FJ262" t="s">
        <v>242</v>
      </c>
      <c r="FK262" t="s">
        <v>242</v>
      </c>
      <c r="FL262" t="s">
        <v>242</v>
      </c>
      <c r="FM262" t="s">
        <v>242</v>
      </c>
      <c r="FN262" t="s">
        <v>242</v>
      </c>
      <c r="FO262" t="s">
        <v>242</v>
      </c>
      <c r="FP262" t="s">
        <v>242</v>
      </c>
      <c r="FQ262" t="s">
        <v>242</v>
      </c>
      <c r="FR262" t="s">
        <v>242</v>
      </c>
      <c r="FS262" t="s">
        <v>242</v>
      </c>
      <c r="FT262" t="s">
        <v>242</v>
      </c>
      <c r="FU262" t="s">
        <v>242</v>
      </c>
      <c r="FV262" t="s">
        <v>242</v>
      </c>
      <c r="FW262" t="s">
        <v>242</v>
      </c>
      <c r="FX262" t="s">
        <v>242</v>
      </c>
      <c r="FY262" t="s">
        <v>242</v>
      </c>
      <c r="FZ262" t="s">
        <v>242</v>
      </c>
      <c r="GA262" t="s">
        <v>242</v>
      </c>
      <c r="GB262" t="s">
        <v>242</v>
      </c>
      <c r="GC262" t="s">
        <v>242</v>
      </c>
      <c r="GD262" t="s">
        <v>242</v>
      </c>
      <c r="GE262" t="s">
        <v>242</v>
      </c>
      <c r="GF262" t="s">
        <v>242</v>
      </c>
      <c r="GG262" t="s">
        <v>234</v>
      </c>
      <c r="GH262" t="s">
        <v>243</v>
      </c>
      <c r="GI262" t="s">
        <v>242</v>
      </c>
      <c r="GJ262" t="s">
        <v>242</v>
      </c>
      <c r="GK262" t="s">
        <v>242</v>
      </c>
      <c r="GL262">
        <v>0</v>
      </c>
      <c r="GM262">
        <v>0</v>
      </c>
      <c r="GN262">
        <v>0</v>
      </c>
      <c r="GR262" t="s">
        <v>242</v>
      </c>
      <c r="GS262" t="s">
        <v>242</v>
      </c>
      <c r="GT262" t="s">
        <v>242</v>
      </c>
      <c r="GU262" t="s">
        <v>242</v>
      </c>
      <c r="GV262" t="s">
        <v>242</v>
      </c>
      <c r="GW262" t="s">
        <v>242</v>
      </c>
      <c r="GX262" t="s">
        <v>242</v>
      </c>
      <c r="GY262" t="s">
        <v>242</v>
      </c>
      <c r="GZ262" t="s">
        <v>242</v>
      </c>
      <c r="HA262" t="s">
        <v>242</v>
      </c>
      <c r="HB262" t="s">
        <v>242</v>
      </c>
      <c r="HC262" t="s">
        <v>242</v>
      </c>
      <c r="HD262" t="s">
        <v>242</v>
      </c>
      <c r="HE262" t="s">
        <v>242</v>
      </c>
      <c r="HF262" t="s">
        <v>242</v>
      </c>
    </row>
    <row r="263" spans="1:214">
      <c r="A263">
        <v>4</v>
      </c>
      <c r="B263" t="s">
        <v>245</v>
      </c>
      <c r="D263" t="s">
        <v>241</v>
      </c>
      <c r="E263" t="s">
        <v>231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 t="s">
        <v>242</v>
      </c>
      <c r="EN263" t="s">
        <v>242</v>
      </c>
      <c r="EO263" t="s">
        <v>242</v>
      </c>
      <c r="EP263" t="s">
        <v>242</v>
      </c>
      <c r="EQ263" t="s">
        <v>242</v>
      </c>
      <c r="ER263" t="s">
        <v>242</v>
      </c>
      <c r="ES263" t="s">
        <v>242</v>
      </c>
      <c r="ET263" t="s">
        <v>242</v>
      </c>
      <c r="EU263" t="s">
        <v>242</v>
      </c>
      <c r="EV263" t="s">
        <v>242</v>
      </c>
      <c r="EW263" t="s">
        <v>242</v>
      </c>
      <c r="EX263" t="s">
        <v>242</v>
      </c>
      <c r="EY263" t="s">
        <v>242</v>
      </c>
      <c r="EZ263" t="s">
        <v>242</v>
      </c>
      <c r="FA263" t="s">
        <v>241</v>
      </c>
      <c r="FB263" t="s">
        <v>242</v>
      </c>
      <c r="FC263" t="s">
        <v>242</v>
      </c>
      <c r="FD263" t="s">
        <v>242</v>
      </c>
      <c r="FE263" t="s">
        <v>242</v>
      </c>
      <c r="FF263" t="s">
        <v>242</v>
      </c>
      <c r="FG263" t="s">
        <v>242</v>
      </c>
      <c r="FH263" t="s">
        <v>242</v>
      </c>
      <c r="FI263" t="s">
        <v>242</v>
      </c>
      <c r="FJ263" t="s">
        <v>242</v>
      </c>
      <c r="FK263" t="s">
        <v>242</v>
      </c>
      <c r="FL263" t="s">
        <v>242</v>
      </c>
      <c r="FM263" t="s">
        <v>242</v>
      </c>
      <c r="FN263" t="s">
        <v>242</v>
      </c>
      <c r="FO263" t="s">
        <v>242</v>
      </c>
      <c r="FP263" t="s">
        <v>242</v>
      </c>
      <c r="FQ263" t="s">
        <v>242</v>
      </c>
      <c r="FR263" t="s">
        <v>242</v>
      </c>
      <c r="FS263" t="s">
        <v>242</v>
      </c>
      <c r="FT263" t="s">
        <v>242</v>
      </c>
      <c r="FU263" t="s">
        <v>242</v>
      </c>
      <c r="FV263" t="s">
        <v>242</v>
      </c>
      <c r="FW263" t="s">
        <v>242</v>
      </c>
      <c r="FX263" t="s">
        <v>242</v>
      </c>
      <c r="FY263" t="s">
        <v>242</v>
      </c>
      <c r="FZ263" t="s">
        <v>242</v>
      </c>
      <c r="GA263" t="s">
        <v>241</v>
      </c>
      <c r="GB263" t="s">
        <v>242</v>
      </c>
      <c r="GC263" t="s">
        <v>242</v>
      </c>
      <c r="GD263" t="s">
        <v>242</v>
      </c>
      <c r="GE263" t="s">
        <v>242</v>
      </c>
      <c r="GF263" t="s">
        <v>241</v>
      </c>
      <c r="GG263" t="s">
        <v>240</v>
      </c>
      <c r="GH263" t="s">
        <v>244</v>
      </c>
      <c r="GI263" t="s">
        <v>241</v>
      </c>
      <c r="GJ263" t="s">
        <v>241</v>
      </c>
      <c r="GK263" t="s">
        <v>242</v>
      </c>
      <c r="GL263">
        <v>0</v>
      </c>
      <c r="GM263">
        <v>0</v>
      </c>
      <c r="GN263">
        <v>0</v>
      </c>
      <c r="GR263" t="s">
        <v>242</v>
      </c>
      <c r="GS263" t="s">
        <v>242</v>
      </c>
      <c r="GT263" t="s">
        <v>242</v>
      </c>
      <c r="GU263" t="s">
        <v>242</v>
      </c>
      <c r="GV263" t="s">
        <v>242</v>
      </c>
      <c r="GW263" t="s">
        <v>242</v>
      </c>
      <c r="GX263" t="s">
        <v>242</v>
      </c>
      <c r="GY263" t="s">
        <v>242</v>
      </c>
      <c r="GZ263" t="s">
        <v>242</v>
      </c>
      <c r="HA263" t="s">
        <v>242</v>
      </c>
      <c r="HB263" t="s">
        <v>242</v>
      </c>
      <c r="HC263" t="s">
        <v>242</v>
      </c>
      <c r="HD263" t="s">
        <v>242</v>
      </c>
      <c r="HE263" t="s">
        <v>242</v>
      </c>
      <c r="HF263" t="s">
        <v>242</v>
      </c>
    </row>
    <row r="264" spans="1:214">
      <c r="A264">
        <v>4</v>
      </c>
      <c r="B264" t="s">
        <v>480</v>
      </c>
      <c r="D264" t="s">
        <v>241</v>
      </c>
      <c r="E264" t="s">
        <v>231</v>
      </c>
      <c r="F264">
        <v>121.502</v>
      </c>
      <c r="G264">
        <v>508.36437000000001</v>
      </c>
      <c r="H264">
        <v>104.36199999999999</v>
      </c>
      <c r="I264">
        <v>3.03</v>
      </c>
      <c r="J264">
        <v>8.57</v>
      </c>
      <c r="K264">
        <v>7.51</v>
      </c>
      <c r="L264">
        <v>3.9460000000000002</v>
      </c>
      <c r="M264">
        <v>1.014</v>
      </c>
      <c r="N264">
        <v>0.28399999999999997</v>
      </c>
      <c r="O264">
        <v>0</v>
      </c>
      <c r="P264">
        <v>484.8</v>
      </c>
      <c r="Q264">
        <v>65.900000000000006</v>
      </c>
      <c r="R264">
        <v>2.258</v>
      </c>
      <c r="S264">
        <v>0.26600000000000001</v>
      </c>
      <c r="T264">
        <v>2.4630000000000001</v>
      </c>
      <c r="U264">
        <v>0.8</v>
      </c>
      <c r="V264">
        <v>80.900000000000006</v>
      </c>
      <c r="W264">
        <v>0.125</v>
      </c>
      <c r="X264">
        <v>9.7000000000000003E-2</v>
      </c>
      <c r="Y264">
        <v>1.1040000000000001</v>
      </c>
      <c r="Z264">
        <v>1.649</v>
      </c>
      <c r="AA264">
        <v>0.53</v>
      </c>
      <c r="AB264">
        <v>0.19400000000000001</v>
      </c>
      <c r="AC264">
        <v>4</v>
      </c>
      <c r="AD264">
        <v>34</v>
      </c>
      <c r="AE264">
        <v>0</v>
      </c>
      <c r="AF264">
        <v>39.874000000000002</v>
      </c>
      <c r="AG264">
        <v>69.3</v>
      </c>
      <c r="AH264">
        <v>312.5</v>
      </c>
      <c r="AI264">
        <v>32.6</v>
      </c>
      <c r="AJ264">
        <v>23.1</v>
      </c>
      <c r="AK264">
        <v>71.400000000000006</v>
      </c>
      <c r="AL264">
        <v>39.799999999999997</v>
      </c>
      <c r="AM264">
        <v>127.4</v>
      </c>
      <c r="AN264">
        <v>1.4</v>
      </c>
      <c r="AO264">
        <v>0.54200000000000004</v>
      </c>
      <c r="AP264">
        <v>0.156</v>
      </c>
      <c r="AQ264">
        <v>0.29099999999999998</v>
      </c>
      <c r="AR264">
        <v>26.8</v>
      </c>
      <c r="AS264">
        <v>5.96</v>
      </c>
      <c r="AT264">
        <v>0.04</v>
      </c>
      <c r="AU264">
        <v>0</v>
      </c>
      <c r="AV264">
        <v>0.01</v>
      </c>
      <c r="AW264">
        <v>0.04</v>
      </c>
      <c r="AX264">
        <v>1.1479999999999999</v>
      </c>
      <c r="AY264">
        <v>0.998</v>
      </c>
      <c r="AZ264">
        <v>0</v>
      </c>
      <c r="BA264">
        <v>2.1459999999999999</v>
      </c>
      <c r="BB264">
        <v>1.8160000000000001</v>
      </c>
      <c r="BC264">
        <v>0</v>
      </c>
      <c r="BD264">
        <v>0.27200000000000002</v>
      </c>
      <c r="BE264">
        <v>2.0880000000000001</v>
      </c>
      <c r="BF264">
        <v>0.15</v>
      </c>
      <c r="BG264">
        <v>0</v>
      </c>
      <c r="BH264">
        <v>0</v>
      </c>
      <c r="BI264">
        <v>3.5579999999999998</v>
      </c>
      <c r="BJ264">
        <v>3.5579999999999998</v>
      </c>
      <c r="BK264">
        <v>0.56000000000000005</v>
      </c>
      <c r="BL264">
        <v>0.96399999999999997</v>
      </c>
      <c r="BM264">
        <v>0.83799999999999997</v>
      </c>
      <c r="BN264">
        <v>1.6319999999999999</v>
      </c>
      <c r="BO264">
        <v>0.17</v>
      </c>
      <c r="BP264">
        <v>0.97599999999999998</v>
      </c>
      <c r="BQ264">
        <v>3.19</v>
      </c>
      <c r="BR264">
        <v>0.13100000000000001</v>
      </c>
      <c r="BS264">
        <v>0.19400000000000001</v>
      </c>
      <c r="BT264">
        <v>0.17799999999999999</v>
      </c>
      <c r="BU264">
        <v>5.8999999999999997E-2</v>
      </c>
      <c r="BV264">
        <v>3.4000000000000002E-2</v>
      </c>
      <c r="BW264">
        <v>0.113</v>
      </c>
      <c r="BX264">
        <v>8.1000000000000003E-2</v>
      </c>
      <c r="BY264">
        <v>0.11899999999999999</v>
      </c>
      <c r="BZ264">
        <v>3.5999999999999997E-2</v>
      </c>
      <c r="CA264">
        <v>0.155</v>
      </c>
      <c r="CB264">
        <v>0.23100000000000001</v>
      </c>
      <c r="CC264">
        <v>6.0999999999999999E-2</v>
      </c>
      <c r="CD264">
        <v>1.389</v>
      </c>
      <c r="CE264">
        <v>0.13700000000000001</v>
      </c>
      <c r="CF264">
        <v>0.33900000000000002</v>
      </c>
      <c r="CG264">
        <v>0.47199999999999998</v>
      </c>
      <c r="CH264">
        <v>0.112</v>
      </c>
      <c r="CI264">
        <v>0.13</v>
      </c>
      <c r="CJ264">
        <v>0.14099999999999999</v>
      </c>
      <c r="CK264">
        <v>1.321</v>
      </c>
      <c r="CL264">
        <v>56.6</v>
      </c>
      <c r="CM264">
        <v>18.600000000000001</v>
      </c>
      <c r="CN264">
        <v>0.02</v>
      </c>
      <c r="CO264">
        <v>1.2E-2</v>
      </c>
      <c r="CP264">
        <v>0.14599999999999999</v>
      </c>
      <c r="CQ264">
        <v>0.13300000000000001</v>
      </c>
      <c r="CR264">
        <v>0.40500000000000003</v>
      </c>
      <c r="CS264">
        <v>0.48</v>
      </c>
      <c r="CT264">
        <v>6.0000000000000001E-3</v>
      </c>
      <c r="CU264">
        <v>1.5609999999999999</v>
      </c>
      <c r="CV264">
        <v>6.0000000000000001E-3</v>
      </c>
      <c r="CW264">
        <v>0.77400000000000002</v>
      </c>
      <c r="CX264">
        <v>0.121</v>
      </c>
      <c r="CY264">
        <v>0</v>
      </c>
      <c r="CZ264">
        <v>0</v>
      </c>
      <c r="DA264">
        <v>3.661</v>
      </c>
      <c r="DB264">
        <v>8.0000000000000002E-3</v>
      </c>
      <c r="DC264">
        <v>4.0000000000000001E-3</v>
      </c>
      <c r="DD264">
        <v>0.40899999999999997</v>
      </c>
      <c r="DE264">
        <v>6.0000000000000001E-3</v>
      </c>
      <c r="DF264">
        <v>1.966</v>
      </c>
      <c r="DG264">
        <v>0.47699999999999998</v>
      </c>
      <c r="DH264">
        <v>0.47399999999999998</v>
      </c>
      <c r="DI264">
        <v>0</v>
      </c>
      <c r="DJ264">
        <v>3.3439999999999999</v>
      </c>
      <c r="DK264">
        <v>0</v>
      </c>
      <c r="DL264">
        <v>0</v>
      </c>
      <c r="DM264">
        <v>0.48099999999999998</v>
      </c>
      <c r="DN264">
        <v>0.24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0.71099999999999997</v>
      </c>
      <c r="EA264">
        <v>3.2000000000000001E-2</v>
      </c>
      <c r="EB264">
        <v>0.27900000000000003</v>
      </c>
      <c r="EC264">
        <v>7.4039999999999999</v>
      </c>
      <c r="ED264">
        <v>0.46400000000000002</v>
      </c>
      <c r="EE264">
        <v>2.5</v>
      </c>
      <c r="EF264">
        <v>1.5169999999999999</v>
      </c>
      <c r="EG264">
        <v>0.62583</v>
      </c>
      <c r="EH264">
        <v>0.17599999999999999</v>
      </c>
      <c r="EI264">
        <v>202</v>
      </c>
      <c r="EJ264">
        <v>0</v>
      </c>
      <c r="EK264">
        <v>0</v>
      </c>
      <c r="EL264">
        <v>0</v>
      </c>
      <c r="EM264" t="s">
        <v>242</v>
      </c>
      <c r="EN264" t="s">
        <v>242</v>
      </c>
      <c r="EO264" t="s">
        <v>242</v>
      </c>
      <c r="EP264" t="s">
        <v>242</v>
      </c>
      <c r="EQ264" t="s">
        <v>242</v>
      </c>
      <c r="ER264" t="s">
        <v>242</v>
      </c>
      <c r="ES264" t="s">
        <v>241</v>
      </c>
      <c r="ET264" t="s">
        <v>242</v>
      </c>
      <c r="EU264" t="s">
        <v>242</v>
      </c>
      <c r="EV264" t="s">
        <v>242</v>
      </c>
      <c r="EW264" t="s">
        <v>242</v>
      </c>
      <c r="EX264" t="s">
        <v>242</v>
      </c>
      <c r="EY264" t="s">
        <v>242</v>
      </c>
      <c r="EZ264" t="s">
        <v>242</v>
      </c>
      <c r="FA264" t="s">
        <v>242</v>
      </c>
      <c r="FB264" t="s">
        <v>242</v>
      </c>
      <c r="FC264" t="s">
        <v>242</v>
      </c>
      <c r="FD264" t="s">
        <v>242</v>
      </c>
      <c r="FE264" t="s">
        <v>242</v>
      </c>
      <c r="FF264" t="s">
        <v>241</v>
      </c>
      <c r="FG264" t="s">
        <v>241</v>
      </c>
      <c r="FH264" t="s">
        <v>241</v>
      </c>
      <c r="FI264" t="s">
        <v>241</v>
      </c>
      <c r="FJ264" t="s">
        <v>242</v>
      </c>
      <c r="FK264" t="s">
        <v>242</v>
      </c>
      <c r="FL264" t="s">
        <v>242</v>
      </c>
      <c r="FM264" t="s">
        <v>242</v>
      </c>
      <c r="FN264" t="s">
        <v>242</v>
      </c>
      <c r="FO264" t="s">
        <v>242</v>
      </c>
      <c r="FP264" t="s">
        <v>242</v>
      </c>
      <c r="FQ264" t="s">
        <v>242</v>
      </c>
      <c r="FR264" t="s">
        <v>242</v>
      </c>
      <c r="FS264" t="s">
        <v>242</v>
      </c>
      <c r="FT264" t="s">
        <v>242</v>
      </c>
      <c r="FU264" t="s">
        <v>242</v>
      </c>
      <c r="FV264" t="s">
        <v>242</v>
      </c>
      <c r="FW264" t="s">
        <v>242</v>
      </c>
      <c r="FX264" t="s">
        <v>242</v>
      </c>
      <c r="FY264" t="s">
        <v>242</v>
      </c>
      <c r="FZ264" t="s">
        <v>242</v>
      </c>
      <c r="GA264" t="s">
        <v>242</v>
      </c>
      <c r="GB264" t="s">
        <v>242</v>
      </c>
      <c r="GC264" t="s">
        <v>242</v>
      </c>
      <c r="GD264" t="s">
        <v>242</v>
      </c>
      <c r="GE264" t="s">
        <v>242</v>
      </c>
      <c r="GF264" t="s">
        <v>242</v>
      </c>
      <c r="GG264" t="s">
        <v>233</v>
      </c>
      <c r="GH264" t="s">
        <v>232</v>
      </c>
      <c r="GI264" t="s">
        <v>242</v>
      </c>
      <c r="GJ264" t="s">
        <v>242</v>
      </c>
      <c r="GK264" t="s">
        <v>242</v>
      </c>
      <c r="GL264">
        <v>0</v>
      </c>
      <c r="GM264">
        <v>0</v>
      </c>
      <c r="GN264">
        <v>0</v>
      </c>
      <c r="GR264" t="s">
        <v>242</v>
      </c>
      <c r="GS264" t="s">
        <v>242</v>
      </c>
      <c r="GT264" t="s">
        <v>242</v>
      </c>
      <c r="GU264" t="s">
        <v>242</v>
      </c>
      <c r="GV264" t="s">
        <v>242</v>
      </c>
      <c r="GW264" t="s">
        <v>242</v>
      </c>
      <c r="GX264" t="s">
        <v>242</v>
      </c>
      <c r="GY264" t="s">
        <v>242</v>
      </c>
      <c r="GZ264" t="s">
        <v>242</v>
      </c>
      <c r="HA264" t="s">
        <v>242</v>
      </c>
      <c r="HB264" t="s">
        <v>242</v>
      </c>
      <c r="HC264" t="s">
        <v>242</v>
      </c>
      <c r="HD264" t="s">
        <v>242</v>
      </c>
      <c r="HE264" t="s">
        <v>242</v>
      </c>
      <c r="HF264" t="s">
        <v>242</v>
      </c>
    </row>
    <row r="265" spans="1:214">
      <c r="A265">
        <v>3</v>
      </c>
      <c r="B265" t="s">
        <v>262</v>
      </c>
      <c r="F265">
        <v>147.73333</v>
      </c>
      <c r="G265">
        <v>618.11625000000004</v>
      </c>
      <c r="H265">
        <v>97.505219999999994</v>
      </c>
      <c r="I265">
        <v>4.532</v>
      </c>
      <c r="J265">
        <v>7.9546700000000001</v>
      </c>
      <c r="K265">
        <v>13.806330000000001</v>
      </c>
      <c r="L265">
        <v>0.53593000000000002</v>
      </c>
      <c r="M265">
        <v>0.98599999999999999</v>
      </c>
      <c r="N265">
        <v>0.23333000000000001</v>
      </c>
      <c r="O265">
        <v>0</v>
      </c>
      <c r="P265">
        <v>37</v>
      </c>
      <c r="Q265">
        <v>33.333329999999997</v>
      </c>
      <c r="R265">
        <v>2.4219999999999998E-2</v>
      </c>
      <c r="S265">
        <v>0.18889</v>
      </c>
      <c r="T265">
        <v>1.7644500000000001</v>
      </c>
      <c r="U265">
        <v>1.6871100000000001</v>
      </c>
      <c r="V265">
        <v>5.11111</v>
      </c>
      <c r="W265">
        <v>7.3109999999999994E-2</v>
      </c>
      <c r="X265">
        <v>0.20155999999999999</v>
      </c>
      <c r="Y265">
        <v>0.19067000000000001</v>
      </c>
      <c r="Z265">
        <v>1.18333</v>
      </c>
      <c r="AA265">
        <v>0.46755999999999998</v>
      </c>
      <c r="AB265">
        <v>8.3559999999999995E-2</v>
      </c>
      <c r="AC265">
        <v>6.9022199999999998</v>
      </c>
      <c r="AD265">
        <v>10.95556</v>
      </c>
      <c r="AE265">
        <v>0.44444</v>
      </c>
      <c r="AF265">
        <v>2.0888900000000001</v>
      </c>
      <c r="AG265">
        <v>55.688890000000001</v>
      </c>
      <c r="AH265">
        <v>210.4889</v>
      </c>
      <c r="AI265">
        <v>146.27778000000001</v>
      </c>
      <c r="AJ265">
        <v>23.8</v>
      </c>
      <c r="AK265">
        <v>125</v>
      </c>
      <c r="AL265">
        <v>44</v>
      </c>
      <c r="AM265">
        <v>112</v>
      </c>
      <c r="AN265">
        <v>0.32534000000000002</v>
      </c>
      <c r="AO265">
        <v>0.55578000000000005</v>
      </c>
      <c r="AP265">
        <v>0.11233</v>
      </c>
      <c r="AQ265">
        <v>0.40189000000000002</v>
      </c>
      <c r="AR265">
        <v>20.022220000000001</v>
      </c>
      <c r="AS265">
        <v>8.4333299999999998</v>
      </c>
      <c r="AT265">
        <v>0</v>
      </c>
      <c r="AU265">
        <v>0</v>
      </c>
      <c r="AV265">
        <v>0</v>
      </c>
      <c r="AW265">
        <v>0</v>
      </c>
      <c r="AX265">
        <v>7.0000000000000007E-2</v>
      </c>
      <c r="AY265">
        <v>0</v>
      </c>
      <c r="AZ265">
        <v>0</v>
      </c>
      <c r="BA265">
        <v>7.0000000000000007E-2</v>
      </c>
      <c r="BB265">
        <v>8.1952200000000008</v>
      </c>
      <c r="BC265">
        <v>0</v>
      </c>
      <c r="BD265">
        <v>5.2888900000000003</v>
      </c>
      <c r="BE265">
        <v>13.484109999999999</v>
      </c>
      <c r="BF265">
        <v>0</v>
      </c>
      <c r="BG265">
        <v>3.1099999999999999E-3</v>
      </c>
      <c r="BH265">
        <v>0</v>
      </c>
      <c r="BI265">
        <v>0.18933</v>
      </c>
      <c r="BJ265">
        <v>0.18933</v>
      </c>
      <c r="BK265">
        <v>0.10933</v>
      </c>
      <c r="BL265">
        <v>8.2000000000000003E-2</v>
      </c>
      <c r="BM265">
        <v>0.13733000000000001</v>
      </c>
      <c r="BN265">
        <v>0.16467000000000001</v>
      </c>
      <c r="BO265">
        <v>5.4670000000000003E-2</v>
      </c>
      <c r="BP265">
        <v>0.20799999999999999</v>
      </c>
      <c r="BQ265">
        <v>0.34</v>
      </c>
      <c r="BR265">
        <v>0.25311</v>
      </c>
      <c r="BS265">
        <v>0.40044000000000002</v>
      </c>
      <c r="BT265">
        <v>0.27955999999999998</v>
      </c>
      <c r="BU265">
        <v>9.622E-2</v>
      </c>
      <c r="BV265">
        <v>4.4659999999999998E-2</v>
      </c>
      <c r="BW265">
        <v>0.20066999999999999</v>
      </c>
      <c r="BX265">
        <v>0.19267000000000001</v>
      </c>
      <c r="BY265">
        <v>0.18089</v>
      </c>
      <c r="BZ265">
        <v>5.577E-2</v>
      </c>
      <c r="CA265">
        <v>0.28333000000000003</v>
      </c>
      <c r="CB265">
        <v>0.24621999999999999</v>
      </c>
      <c r="CC265">
        <v>0.10822</v>
      </c>
      <c r="CD265">
        <v>2.3319999999999999</v>
      </c>
      <c r="CE265">
        <v>0.16289000000000001</v>
      </c>
      <c r="CF265">
        <v>0.34399999999999997</v>
      </c>
      <c r="CG265">
        <v>0.93776999999999999</v>
      </c>
      <c r="CH265">
        <v>0.12978000000000001</v>
      </c>
      <c r="CI265">
        <v>0.38177</v>
      </c>
      <c r="CJ265">
        <v>0.24156</v>
      </c>
      <c r="CK265">
        <v>2.1977699999999998</v>
      </c>
      <c r="CL265">
        <v>2.6666699999999999</v>
      </c>
      <c r="CM265">
        <v>0.86667000000000005</v>
      </c>
      <c r="CN265">
        <v>0.13333</v>
      </c>
      <c r="CO265">
        <v>8.8889999999999997E-2</v>
      </c>
      <c r="CP265">
        <v>4.444E-2</v>
      </c>
      <c r="CQ265">
        <v>0.1</v>
      </c>
      <c r="CR265">
        <v>0.12222</v>
      </c>
      <c r="CS265">
        <v>0.39689000000000002</v>
      </c>
      <c r="CT265">
        <v>4.444E-2</v>
      </c>
      <c r="CU265">
        <v>1.2111099999999999</v>
      </c>
      <c r="CV265">
        <v>3.3329999999999999E-2</v>
      </c>
      <c r="CW265">
        <v>0.44534000000000001</v>
      </c>
      <c r="CX265">
        <v>2.955E-2</v>
      </c>
      <c r="CY265">
        <v>0</v>
      </c>
      <c r="CZ265">
        <v>0</v>
      </c>
      <c r="DA265">
        <v>2.6495600000000001</v>
      </c>
      <c r="DB265">
        <v>5.5559999999999998E-2</v>
      </c>
      <c r="DC265">
        <v>2.222E-2</v>
      </c>
      <c r="DD265">
        <v>0.11067</v>
      </c>
      <c r="DE265">
        <v>3.3329999999999999E-2</v>
      </c>
      <c r="DF265">
        <v>4.0515600000000003</v>
      </c>
      <c r="DG265">
        <v>1.5779999999999999E-2</v>
      </c>
      <c r="DH265">
        <v>0</v>
      </c>
      <c r="DI265">
        <v>0</v>
      </c>
      <c r="DJ265">
        <v>4.2884500000000001</v>
      </c>
      <c r="DK265">
        <v>0</v>
      </c>
      <c r="DL265">
        <v>0</v>
      </c>
      <c r="DM265">
        <v>0.51956000000000002</v>
      </c>
      <c r="DN265">
        <v>6.2890000000000001E-2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0.58243999999999996</v>
      </c>
      <c r="EA265">
        <v>0.22222</v>
      </c>
      <c r="EB265">
        <v>0.14444000000000001</v>
      </c>
      <c r="EC265">
        <v>7.1537800000000002</v>
      </c>
      <c r="ED265">
        <v>0.40444000000000002</v>
      </c>
      <c r="EE265">
        <v>14.44444</v>
      </c>
      <c r="EF265">
        <v>0.16600000000000001</v>
      </c>
      <c r="EG265">
        <v>1.1505300000000001</v>
      </c>
      <c r="EH265">
        <v>0.14177999999999999</v>
      </c>
      <c r="EI265">
        <v>171.05556000000001</v>
      </c>
      <c r="EJ265">
        <v>0</v>
      </c>
      <c r="EK265">
        <v>0</v>
      </c>
      <c r="EL265">
        <v>0</v>
      </c>
      <c r="ES265" t="s">
        <v>241</v>
      </c>
      <c r="ET265" t="s">
        <v>241</v>
      </c>
      <c r="FA265" t="s">
        <v>242</v>
      </c>
      <c r="GA265" t="s">
        <v>241</v>
      </c>
      <c r="GE265" t="s">
        <v>242</v>
      </c>
      <c r="GF265" t="s">
        <v>241</v>
      </c>
      <c r="GG265" t="s">
        <v>481</v>
      </c>
      <c r="GH265" t="s">
        <v>244</v>
      </c>
      <c r="GI265" t="s">
        <v>242</v>
      </c>
      <c r="GJ265" t="s">
        <v>242</v>
      </c>
      <c r="GK265" t="s">
        <v>242</v>
      </c>
      <c r="GL265">
        <v>0</v>
      </c>
      <c r="GM265">
        <v>0</v>
      </c>
      <c r="GN265">
        <v>0</v>
      </c>
    </row>
    <row r="266" spans="1:214">
      <c r="A266">
        <v>4</v>
      </c>
      <c r="B266" t="s">
        <v>482</v>
      </c>
      <c r="D266" t="s">
        <v>241</v>
      </c>
      <c r="E266" t="s">
        <v>231</v>
      </c>
      <c r="F266">
        <v>147.73333</v>
      </c>
      <c r="G266">
        <v>618.11625000000004</v>
      </c>
      <c r="H266">
        <v>97.505219999999994</v>
      </c>
      <c r="I266">
        <v>4.532</v>
      </c>
      <c r="J266">
        <v>7.9546700000000001</v>
      </c>
      <c r="K266">
        <v>13.806330000000001</v>
      </c>
      <c r="L266">
        <v>0.53593000000000002</v>
      </c>
      <c r="M266">
        <v>0.98599999999999999</v>
      </c>
      <c r="N266">
        <v>0.23333000000000001</v>
      </c>
      <c r="O266">
        <v>0</v>
      </c>
      <c r="P266">
        <v>37</v>
      </c>
      <c r="Q266">
        <v>33.333329999999997</v>
      </c>
      <c r="R266">
        <v>2.4219999999999998E-2</v>
      </c>
      <c r="S266">
        <v>0.18889</v>
      </c>
      <c r="T266">
        <v>1.7644500000000001</v>
      </c>
      <c r="U266">
        <v>1.6871100000000001</v>
      </c>
      <c r="V266">
        <v>5.11111</v>
      </c>
      <c r="W266">
        <v>7.3109999999999994E-2</v>
      </c>
      <c r="X266">
        <v>0.20155999999999999</v>
      </c>
      <c r="Y266">
        <v>0.19067000000000001</v>
      </c>
      <c r="Z266">
        <v>1.18333</v>
      </c>
      <c r="AA266">
        <v>0.46755999999999998</v>
      </c>
      <c r="AB266">
        <v>8.3559999999999995E-2</v>
      </c>
      <c r="AC266">
        <v>6.9022199999999998</v>
      </c>
      <c r="AD266">
        <v>10.95556</v>
      </c>
      <c r="AE266">
        <v>0.44444</v>
      </c>
      <c r="AF266">
        <v>2.0888900000000001</v>
      </c>
      <c r="AG266">
        <v>55.688890000000001</v>
      </c>
      <c r="AH266">
        <v>210.4889</v>
      </c>
      <c r="AI266">
        <v>146.27778000000001</v>
      </c>
      <c r="AJ266">
        <v>23.8</v>
      </c>
      <c r="AK266">
        <v>125</v>
      </c>
      <c r="AL266">
        <v>44</v>
      </c>
      <c r="AM266">
        <v>112</v>
      </c>
      <c r="AN266">
        <v>0.32534000000000002</v>
      </c>
      <c r="AO266">
        <v>0.55578000000000005</v>
      </c>
      <c r="AP266">
        <v>0.11233</v>
      </c>
      <c r="AQ266">
        <v>0.40189000000000002</v>
      </c>
      <c r="AR266">
        <v>20.022220000000001</v>
      </c>
      <c r="AS266">
        <v>8.4333299999999998</v>
      </c>
      <c r="AT266">
        <v>0</v>
      </c>
      <c r="AU266">
        <v>0</v>
      </c>
      <c r="AV266">
        <v>0</v>
      </c>
      <c r="AW266">
        <v>0</v>
      </c>
      <c r="AX266">
        <v>7.0000000000000007E-2</v>
      </c>
      <c r="AY266">
        <v>0</v>
      </c>
      <c r="AZ266">
        <v>0</v>
      </c>
      <c r="BA266">
        <v>7.0000000000000007E-2</v>
      </c>
      <c r="BB266">
        <v>8.1952200000000008</v>
      </c>
      <c r="BC266">
        <v>0</v>
      </c>
      <c r="BD266">
        <v>5.2888900000000003</v>
      </c>
      <c r="BE266">
        <v>13.484109999999999</v>
      </c>
      <c r="BF266">
        <v>0</v>
      </c>
      <c r="BG266">
        <v>3.1099999999999999E-3</v>
      </c>
      <c r="BH266">
        <v>0</v>
      </c>
      <c r="BI266">
        <v>0.18933</v>
      </c>
      <c r="BJ266">
        <v>0.18933</v>
      </c>
      <c r="BK266">
        <v>0.10933</v>
      </c>
      <c r="BL266">
        <v>8.2000000000000003E-2</v>
      </c>
      <c r="BM266">
        <v>0.13733000000000001</v>
      </c>
      <c r="BN266">
        <v>0.16467000000000001</v>
      </c>
      <c r="BO266">
        <v>5.4670000000000003E-2</v>
      </c>
      <c r="BP266">
        <v>0.20799999999999999</v>
      </c>
      <c r="BQ266">
        <v>0.34</v>
      </c>
      <c r="BR266">
        <v>0.25311</v>
      </c>
      <c r="BS266">
        <v>0.40044000000000002</v>
      </c>
      <c r="BT266">
        <v>0.27955999999999998</v>
      </c>
      <c r="BU266">
        <v>9.622E-2</v>
      </c>
      <c r="BV266">
        <v>4.4659999999999998E-2</v>
      </c>
      <c r="BW266">
        <v>0.20066999999999999</v>
      </c>
      <c r="BX266">
        <v>0.19267000000000001</v>
      </c>
      <c r="BY266">
        <v>0.18089</v>
      </c>
      <c r="BZ266">
        <v>5.577E-2</v>
      </c>
      <c r="CA266">
        <v>0.28333000000000003</v>
      </c>
      <c r="CB266">
        <v>0.24621999999999999</v>
      </c>
      <c r="CC266">
        <v>0.10822</v>
      </c>
      <c r="CD266">
        <v>2.3319999999999999</v>
      </c>
      <c r="CE266">
        <v>0.16289000000000001</v>
      </c>
      <c r="CF266">
        <v>0.34399999999999997</v>
      </c>
      <c r="CG266">
        <v>0.93776999999999999</v>
      </c>
      <c r="CH266">
        <v>0.12978000000000001</v>
      </c>
      <c r="CI266">
        <v>0.38177</v>
      </c>
      <c r="CJ266">
        <v>0.24156</v>
      </c>
      <c r="CK266">
        <v>2.1977699999999998</v>
      </c>
      <c r="CL266">
        <v>2.6666699999999999</v>
      </c>
      <c r="CM266">
        <v>0.86667000000000005</v>
      </c>
      <c r="CN266">
        <v>0.13333</v>
      </c>
      <c r="CO266">
        <v>8.8889999999999997E-2</v>
      </c>
      <c r="CP266">
        <v>4.444E-2</v>
      </c>
      <c r="CQ266">
        <v>0.1</v>
      </c>
      <c r="CR266">
        <v>0.12222</v>
      </c>
      <c r="CS266">
        <v>0.39689000000000002</v>
      </c>
      <c r="CT266">
        <v>4.444E-2</v>
      </c>
      <c r="CU266">
        <v>1.2111099999999999</v>
      </c>
      <c r="CV266">
        <v>3.3329999999999999E-2</v>
      </c>
      <c r="CW266">
        <v>0.44534000000000001</v>
      </c>
      <c r="CX266">
        <v>2.955E-2</v>
      </c>
      <c r="CY266">
        <v>0</v>
      </c>
      <c r="CZ266">
        <v>0</v>
      </c>
      <c r="DA266">
        <v>2.6495600000000001</v>
      </c>
      <c r="DB266">
        <v>5.5559999999999998E-2</v>
      </c>
      <c r="DC266">
        <v>2.222E-2</v>
      </c>
      <c r="DD266">
        <v>0.11067</v>
      </c>
      <c r="DE266">
        <v>3.3329999999999999E-2</v>
      </c>
      <c r="DF266">
        <v>4.0515600000000003</v>
      </c>
      <c r="DG266">
        <v>1.5779999999999999E-2</v>
      </c>
      <c r="DH266">
        <v>0</v>
      </c>
      <c r="DI266">
        <v>0</v>
      </c>
      <c r="DJ266">
        <v>4.2884500000000001</v>
      </c>
      <c r="DK266">
        <v>0</v>
      </c>
      <c r="DL266">
        <v>0</v>
      </c>
      <c r="DM266">
        <v>0.51956000000000002</v>
      </c>
      <c r="DN266">
        <v>6.2890000000000001E-2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0.58243999999999996</v>
      </c>
      <c r="EA266">
        <v>0.22222</v>
      </c>
      <c r="EB266">
        <v>0.14444000000000001</v>
      </c>
      <c r="EC266">
        <v>7.1537800000000002</v>
      </c>
      <c r="ED266">
        <v>0.40444000000000002</v>
      </c>
      <c r="EE266">
        <v>14.44444</v>
      </c>
      <c r="EF266">
        <v>0.16600000000000001</v>
      </c>
      <c r="EG266">
        <v>1.1505300000000001</v>
      </c>
      <c r="EH266">
        <v>0.14177999999999999</v>
      </c>
      <c r="EI266">
        <v>171.05556000000001</v>
      </c>
      <c r="EJ266">
        <v>0</v>
      </c>
      <c r="EK266">
        <v>0</v>
      </c>
      <c r="EL266">
        <v>0</v>
      </c>
      <c r="EM266" t="s">
        <v>242</v>
      </c>
      <c r="EN266" t="s">
        <v>242</v>
      </c>
      <c r="EO266" t="s">
        <v>242</v>
      </c>
      <c r="EP266" t="s">
        <v>242</v>
      </c>
      <c r="EQ266" t="s">
        <v>242</v>
      </c>
      <c r="ER266" t="s">
        <v>242</v>
      </c>
      <c r="ES266" t="s">
        <v>241</v>
      </c>
      <c r="ET266" t="s">
        <v>241</v>
      </c>
      <c r="EU266" t="s">
        <v>242</v>
      </c>
      <c r="EV266" t="s">
        <v>242</v>
      </c>
      <c r="EW266" t="s">
        <v>242</v>
      </c>
      <c r="EX266" t="s">
        <v>242</v>
      </c>
      <c r="EY266" t="s">
        <v>242</v>
      </c>
      <c r="EZ266" t="s">
        <v>242</v>
      </c>
      <c r="FA266" t="s">
        <v>242</v>
      </c>
      <c r="FB266" t="s">
        <v>242</v>
      </c>
      <c r="FC266" t="s">
        <v>242</v>
      </c>
      <c r="FD266" t="s">
        <v>242</v>
      </c>
      <c r="FE266" t="s">
        <v>242</v>
      </c>
      <c r="FF266" t="s">
        <v>242</v>
      </c>
      <c r="FG266" t="s">
        <v>242</v>
      </c>
      <c r="FH266" t="s">
        <v>242</v>
      </c>
      <c r="FI266" t="s">
        <v>242</v>
      </c>
      <c r="FJ266" t="s">
        <v>242</v>
      </c>
      <c r="FK266" t="s">
        <v>242</v>
      </c>
      <c r="FL266" t="s">
        <v>242</v>
      </c>
      <c r="FM266" t="s">
        <v>242</v>
      </c>
      <c r="FN266" t="s">
        <v>242</v>
      </c>
      <c r="FO266" t="s">
        <v>242</v>
      </c>
      <c r="FP266" t="s">
        <v>242</v>
      </c>
      <c r="FQ266" t="s">
        <v>242</v>
      </c>
      <c r="FR266" t="s">
        <v>242</v>
      </c>
      <c r="FS266" t="s">
        <v>242</v>
      </c>
      <c r="FT266" t="s">
        <v>242</v>
      </c>
      <c r="FU266" t="s">
        <v>242</v>
      </c>
      <c r="FV266" t="s">
        <v>242</v>
      </c>
      <c r="FW266" t="s">
        <v>242</v>
      </c>
      <c r="FX266" t="s">
        <v>242</v>
      </c>
      <c r="FY266" t="s">
        <v>242</v>
      </c>
      <c r="FZ266" t="s">
        <v>242</v>
      </c>
      <c r="GA266" t="s">
        <v>241</v>
      </c>
      <c r="GB266" t="s">
        <v>242</v>
      </c>
      <c r="GC266" t="s">
        <v>242</v>
      </c>
      <c r="GD266" t="s">
        <v>242</v>
      </c>
      <c r="GE266" t="s">
        <v>242</v>
      </c>
      <c r="GF266" t="s">
        <v>241</v>
      </c>
      <c r="GG266" t="s">
        <v>481</v>
      </c>
      <c r="GH266" t="s">
        <v>244</v>
      </c>
      <c r="GI266" t="s">
        <v>242</v>
      </c>
      <c r="GJ266" t="s">
        <v>242</v>
      </c>
      <c r="GK266" t="s">
        <v>242</v>
      </c>
      <c r="GL266">
        <v>0</v>
      </c>
      <c r="GM266">
        <v>0</v>
      </c>
      <c r="GN266">
        <v>0</v>
      </c>
      <c r="GR266" t="s">
        <v>242</v>
      </c>
      <c r="GS266" t="s">
        <v>242</v>
      </c>
      <c r="GT266" t="s">
        <v>242</v>
      </c>
      <c r="GU266" t="s">
        <v>242</v>
      </c>
      <c r="GV266" t="s">
        <v>242</v>
      </c>
      <c r="GW266" t="s">
        <v>242</v>
      </c>
      <c r="GX266" t="s">
        <v>242</v>
      </c>
      <c r="GY266" t="s">
        <v>242</v>
      </c>
      <c r="GZ266" t="s">
        <v>242</v>
      </c>
      <c r="HA266" t="s">
        <v>242</v>
      </c>
      <c r="HB266" t="s">
        <v>242</v>
      </c>
      <c r="HC266" t="s">
        <v>242</v>
      </c>
      <c r="HD266" t="s">
        <v>242</v>
      </c>
      <c r="HE266" t="s">
        <v>242</v>
      </c>
      <c r="HF266" t="s">
        <v>242</v>
      </c>
    </row>
    <row r="267" spans="1:214">
      <c r="A267">
        <v>2</v>
      </c>
      <c r="B267" t="s">
        <v>236</v>
      </c>
    </row>
    <row r="268" spans="1:214">
      <c r="A268">
        <v>3</v>
      </c>
      <c r="B268" t="s">
        <v>263</v>
      </c>
      <c r="F268">
        <v>164.68</v>
      </c>
      <c r="G268">
        <v>689.02112</v>
      </c>
      <c r="H268">
        <v>94.387600000000006</v>
      </c>
      <c r="I268">
        <v>2.7879999999999998</v>
      </c>
      <c r="J268">
        <v>12.0025</v>
      </c>
      <c r="K268">
        <v>10.693</v>
      </c>
      <c r="L268">
        <v>3.3279999999999998</v>
      </c>
      <c r="M268">
        <v>1.1224000000000001</v>
      </c>
      <c r="N268">
        <v>0.27</v>
      </c>
      <c r="O268">
        <v>0</v>
      </c>
      <c r="P268">
        <v>73.95</v>
      </c>
      <c r="Q268">
        <v>16.3</v>
      </c>
      <c r="R268">
        <v>0.35399999999999998</v>
      </c>
      <c r="S268">
        <v>5.5E-2</v>
      </c>
      <c r="T268">
        <v>5.8005000000000004</v>
      </c>
      <c r="U268">
        <v>5.2060000000000004</v>
      </c>
      <c r="V268">
        <v>193.9</v>
      </c>
      <c r="W268">
        <v>6.7500000000000004E-2</v>
      </c>
      <c r="X268">
        <v>3.3099999999999997E-2</v>
      </c>
      <c r="Y268">
        <v>0.29099999999999998</v>
      </c>
      <c r="Z268">
        <v>0.77769999999999995</v>
      </c>
      <c r="AA268">
        <v>0.19550000000000001</v>
      </c>
      <c r="AB268">
        <v>0.1075</v>
      </c>
      <c r="AC268">
        <v>2.1850000000000001</v>
      </c>
      <c r="AD268">
        <v>17.3</v>
      </c>
      <c r="AE268">
        <v>0.02</v>
      </c>
      <c r="AF268">
        <v>4.452</v>
      </c>
      <c r="AG268">
        <v>116.2</v>
      </c>
      <c r="AH268">
        <v>189.85</v>
      </c>
      <c r="AI268">
        <v>47.2</v>
      </c>
      <c r="AJ268">
        <v>19.350000000000001</v>
      </c>
      <c r="AK268">
        <v>75.099999999999994</v>
      </c>
      <c r="AL268">
        <v>41.5</v>
      </c>
      <c r="AM268">
        <v>265.07</v>
      </c>
      <c r="AN268">
        <v>1.7695000000000001</v>
      </c>
      <c r="AO268">
        <v>0.36049999999999999</v>
      </c>
      <c r="AP268">
        <v>0.1862</v>
      </c>
      <c r="AQ268">
        <v>0.33150000000000002</v>
      </c>
      <c r="AR268">
        <v>36</v>
      </c>
      <c r="AS268">
        <v>3.22</v>
      </c>
      <c r="AT268">
        <v>0.01</v>
      </c>
      <c r="AU268">
        <v>0</v>
      </c>
      <c r="AV268">
        <v>0</v>
      </c>
      <c r="AW268">
        <v>0.01</v>
      </c>
      <c r="AX268">
        <v>0.98450000000000004</v>
      </c>
      <c r="AY268">
        <v>0.65449999999999997</v>
      </c>
      <c r="AZ268">
        <v>0</v>
      </c>
      <c r="BA268">
        <v>1.6379999999999999</v>
      </c>
      <c r="BB268">
        <v>0.82799999999999996</v>
      </c>
      <c r="BC268">
        <v>0</v>
      </c>
      <c r="BD268">
        <v>0.16</v>
      </c>
      <c r="BE268">
        <v>0.98799999999999999</v>
      </c>
      <c r="BF268">
        <v>1.0149999999999999</v>
      </c>
      <c r="BG268">
        <v>1.413</v>
      </c>
      <c r="BH268">
        <v>0</v>
      </c>
      <c r="BI268">
        <v>6.8310000000000004</v>
      </c>
      <c r="BJ268">
        <v>6.8310000000000004</v>
      </c>
      <c r="BK268">
        <v>0.50800000000000001</v>
      </c>
      <c r="BL268">
        <v>0.84499999999999997</v>
      </c>
      <c r="BM268">
        <v>0.83399999999999996</v>
      </c>
      <c r="BN268">
        <v>1.1519999999999999</v>
      </c>
      <c r="BO268">
        <v>0.09</v>
      </c>
      <c r="BP268">
        <v>1.1080000000000001</v>
      </c>
      <c r="BQ268">
        <v>2.3199999999999998</v>
      </c>
      <c r="BR268">
        <v>9.9299999999999999E-2</v>
      </c>
      <c r="BS268">
        <v>0.16500000000000001</v>
      </c>
      <c r="BT268">
        <v>0.10199999999999999</v>
      </c>
      <c r="BU268">
        <v>3.9E-2</v>
      </c>
      <c r="BV268">
        <v>4.3799999999999999E-2</v>
      </c>
      <c r="BW268">
        <v>0.104</v>
      </c>
      <c r="BX268">
        <v>7.3800000000000004E-2</v>
      </c>
      <c r="BY268">
        <v>8.0799999999999997E-2</v>
      </c>
      <c r="BZ268">
        <v>2.9499999999999998E-2</v>
      </c>
      <c r="CA268">
        <v>0.1075</v>
      </c>
      <c r="CB268">
        <v>0.17100000000000001</v>
      </c>
      <c r="CC268">
        <v>4.65E-2</v>
      </c>
      <c r="CD268">
        <v>1.0569999999999999</v>
      </c>
      <c r="CE268">
        <v>0.106</v>
      </c>
      <c r="CF268">
        <v>0.17549999999999999</v>
      </c>
      <c r="CG268">
        <v>0.63800000000000001</v>
      </c>
      <c r="CH268">
        <v>0.1158</v>
      </c>
      <c r="CI268">
        <v>0.2135</v>
      </c>
      <c r="CJ268">
        <v>0.11</v>
      </c>
      <c r="CK268">
        <v>1.3588</v>
      </c>
      <c r="CL268">
        <v>49.69</v>
      </c>
      <c r="CM268">
        <v>16.559999999999999</v>
      </c>
      <c r="CN268">
        <v>5.1499999999999997E-2</v>
      </c>
      <c r="CO268">
        <v>3.2500000000000001E-2</v>
      </c>
      <c r="CP268">
        <v>1.7999999999999999E-2</v>
      </c>
      <c r="CQ268">
        <v>3.6999999999999998E-2</v>
      </c>
      <c r="CR268">
        <v>4.7100000000000003E-2</v>
      </c>
      <c r="CS268">
        <v>0.20319999999999999</v>
      </c>
      <c r="CT268">
        <v>1.7399999999999999E-2</v>
      </c>
      <c r="CU268">
        <v>0.82599999999999996</v>
      </c>
      <c r="CV268">
        <v>2.3699999999999999E-2</v>
      </c>
      <c r="CW268">
        <v>0.35120000000000001</v>
      </c>
      <c r="CX268">
        <v>0.10299999999999999</v>
      </c>
      <c r="CY268">
        <v>4.7E-2</v>
      </c>
      <c r="CZ268">
        <v>4.7E-2</v>
      </c>
      <c r="DA268">
        <v>1.8050999999999999</v>
      </c>
      <c r="DB268">
        <v>2.1299999999999999E-2</v>
      </c>
      <c r="DC268">
        <v>0.01</v>
      </c>
      <c r="DD268">
        <v>9.1399999999999995E-2</v>
      </c>
      <c r="DE268">
        <v>1.4E-2</v>
      </c>
      <c r="DF268">
        <v>5.6451000000000002</v>
      </c>
      <c r="DG268">
        <v>0.14510000000000001</v>
      </c>
      <c r="DH268">
        <v>1.9E-2</v>
      </c>
      <c r="DI268">
        <v>9.5000000000000001E-2</v>
      </c>
      <c r="DJ268">
        <v>6.0399000000000003</v>
      </c>
      <c r="DK268">
        <v>0</v>
      </c>
      <c r="DL268">
        <v>0</v>
      </c>
      <c r="DM268">
        <v>2.4096000000000002</v>
      </c>
      <c r="DN268">
        <v>1.0195000000000001</v>
      </c>
      <c r="DO268">
        <v>0</v>
      </c>
      <c r="DP268">
        <v>0</v>
      </c>
      <c r="DQ268">
        <v>3.7999999999999999E-2</v>
      </c>
      <c r="DR268">
        <v>0</v>
      </c>
      <c r="DS268">
        <v>0</v>
      </c>
      <c r="DT268">
        <v>1E-4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3.4687000000000001</v>
      </c>
      <c r="EA268">
        <v>8.4000000000000005E-2</v>
      </c>
      <c r="EB268">
        <v>5.5E-2</v>
      </c>
      <c r="EC268">
        <v>11.1732</v>
      </c>
      <c r="ED268">
        <v>0.61780000000000002</v>
      </c>
      <c r="EE268">
        <v>5</v>
      </c>
      <c r="EF268">
        <v>3.1387</v>
      </c>
      <c r="EG268">
        <v>0.89107999999999998</v>
      </c>
      <c r="EH268">
        <v>0.29570000000000002</v>
      </c>
      <c r="EI268">
        <v>93.954999999999998</v>
      </c>
      <c r="EJ268">
        <v>0</v>
      </c>
      <c r="EK268">
        <v>0</v>
      </c>
      <c r="EL268">
        <v>0</v>
      </c>
      <c r="EM268" t="s">
        <v>241</v>
      </c>
      <c r="ES268" t="s">
        <v>241</v>
      </c>
      <c r="EU268" t="s">
        <v>241</v>
      </c>
      <c r="FA268" t="s">
        <v>242</v>
      </c>
      <c r="GA268" t="s">
        <v>242</v>
      </c>
      <c r="GE268" t="s">
        <v>242</v>
      </c>
      <c r="GF268" t="s">
        <v>242</v>
      </c>
      <c r="GG268" t="s">
        <v>237</v>
      </c>
      <c r="GI268" t="s">
        <v>242</v>
      </c>
      <c r="GJ268" t="s">
        <v>242</v>
      </c>
      <c r="GK268" t="s">
        <v>242</v>
      </c>
      <c r="GL268">
        <v>0</v>
      </c>
      <c r="GM268">
        <v>0</v>
      </c>
      <c r="GN268">
        <v>0</v>
      </c>
    </row>
    <row r="269" spans="1:214">
      <c r="A269">
        <v>4</v>
      </c>
      <c r="B269" t="s">
        <v>473</v>
      </c>
      <c r="D269" t="s">
        <v>241</v>
      </c>
      <c r="E269" t="s">
        <v>231</v>
      </c>
      <c r="F269">
        <v>164.68</v>
      </c>
      <c r="G269">
        <v>689.02112</v>
      </c>
      <c r="H269">
        <v>94.387600000000006</v>
      </c>
      <c r="I269">
        <v>2.7879999999999998</v>
      </c>
      <c r="J269">
        <v>12.0025</v>
      </c>
      <c r="K269">
        <v>10.693</v>
      </c>
      <c r="L269">
        <v>3.3279999999999998</v>
      </c>
      <c r="M269">
        <v>1.1224000000000001</v>
      </c>
      <c r="N269">
        <v>0.27</v>
      </c>
      <c r="O269">
        <v>0</v>
      </c>
      <c r="P269">
        <v>73.95</v>
      </c>
      <c r="Q269">
        <v>16.3</v>
      </c>
      <c r="R269">
        <v>0.35399999999999998</v>
      </c>
      <c r="S269">
        <v>5.5E-2</v>
      </c>
      <c r="T269">
        <v>5.8005000000000004</v>
      </c>
      <c r="U269">
        <v>5.2060000000000004</v>
      </c>
      <c r="V269">
        <v>193.9</v>
      </c>
      <c r="W269">
        <v>6.7500000000000004E-2</v>
      </c>
      <c r="X269">
        <v>3.3099999999999997E-2</v>
      </c>
      <c r="Y269">
        <v>0.29099999999999998</v>
      </c>
      <c r="Z269">
        <v>0.77769999999999995</v>
      </c>
      <c r="AA269">
        <v>0.19550000000000001</v>
      </c>
      <c r="AB269">
        <v>0.1075</v>
      </c>
      <c r="AC269">
        <v>2.1850000000000001</v>
      </c>
      <c r="AD269">
        <v>17.3</v>
      </c>
      <c r="AE269">
        <v>0.02</v>
      </c>
      <c r="AF269">
        <v>4.452</v>
      </c>
      <c r="AG269">
        <v>116.2</v>
      </c>
      <c r="AH269">
        <v>189.85</v>
      </c>
      <c r="AI269">
        <v>47.2</v>
      </c>
      <c r="AJ269">
        <v>19.350000000000001</v>
      </c>
      <c r="AK269">
        <v>75.099999999999994</v>
      </c>
      <c r="AL269">
        <v>41.5</v>
      </c>
      <c r="AM269">
        <v>265.07</v>
      </c>
      <c r="AN269">
        <v>1.7695000000000001</v>
      </c>
      <c r="AO269">
        <v>0.36049999999999999</v>
      </c>
      <c r="AP269">
        <v>0.1862</v>
      </c>
      <c r="AQ269">
        <v>0.33150000000000002</v>
      </c>
      <c r="AR269">
        <v>36</v>
      </c>
      <c r="AS269">
        <v>3.22</v>
      </c>
      <c r="AT269">
        <v>0.01</v>
      </c>
      <c r="AU269">
        <v>0</v>
      </c>
      <c r="AV269">
        <v>0</v>
      </c>
      <c r="AW269">
        <v>0.01</v>
      </c>
      <c r="AX269">
        <v>0.98450000000000004</v>
      </c>
      <c r="AY269">
        <v>0.65449999999999997</v>
      </c>
      <c r="AZ269">
        <v>0</v>
      </c>
      <c r="BA269">
        <v>1.6379999999999999</v>
      </c>
      <c r="BB269">
        <v>0.82799999999999996</v>
      </c>
      <c r="BC269">
        <v>0</v>
      </c>
      <c r="BD269">
        <v>0.16</v>
      </c>
      <c r="BE269">
        <v>0.98799999999999999</v>
      </c>
      <c r="BF269">
        <v>1.0149999999999999</v>
      </c>
      <c r="BG269">
        <v>1.413</v>
      </c>
      <c r="BH269">
        <v>0</v>
      </c>
      <c r="BI269">
        <v>6.8310000000000004</v>
      </c>
      <c r="BJ269">
        <v>6.8310000000000004</v>
      </c>
      <c r="BK269">
        <v>0.50800000000000001</v>
      </c>
      <c r="BL269">
        <v>0.84499999999999997</v>
      </c>
      <c r="BM269">
        <v>0.83399999999999996</v>
      </c>
      <c r="BN269">
        <v>1.1519999999999999</v>
      </c>
      <c r="BO269">
        <v>0.09</v>
      </c>
      <c r="BP269">
        <v>1.1080000000000001</v>
      </c>
      <c r="BQ269">
        <v>2.3199999999999998</v>
      </c>
      <c r="BR269">
        <v>9.9299999999999999E-2</v>
      </c>
      <c r="BS269">
        <v>0.16500000000000001</v>
      </c>
      <c r="BT269">
        <v>0.10199999999999999</v>
      </c>
      <c r="BU269">
        <v>3.9E-2</v>
      </c>
      <c r="BV269">
        <v>4.3799999999999999E-2</v>
      </c>
      <c r="BW269">
        <v>0.104</v>
      </c>
      <c r="BX269">
        <v>7.3800000000000004E-2</v>
      </c>
      <c r="BY269">
        <v>8.0799999999999997E-2</v>
      </c>
      <c r="BZ269">
        <v>2.9499999999999998E-2</v>
      </c>
      <c r="CA269">
        <v>0.1075</v>
      </c>
      <c r="CB269">
        <v>0.17100000000000001</v>
      </c>
      <c r="CC269">
        <v>4.65E-2</v>
      </c>
      <c r="CD269">
        <v>1.0569999999999999</v>
      </c>
      <c r="CE269">
        <v>0.106</v>
      </c>
      <c r="CF269">
        <v>0.17549999999999999</v>
      </c>
      <c r="CG269">
        <v>0.63800000000000001</v>
      </c>
      <c r="CH269">
        <v>0.1158</v>
      </c>
      <c r="CI269">
        <v>0.2135</v>
      </c>
      <c r="CJ269">
        <v>0.11</v>
      </c>
      <c r="CK269">
        <v>1.3588</v>
      </c>
      <c r="CL269">
        <v>49.69</v>
      </c>
      <c r="CM269">
        <v>16.559999999999999</v>
      </c>
      <c r="CN269">
        <v>5.1499999999999997E-2</v>
      </c>
      <c r="CO269">
        <v>3.2500000000000001E-2</v>
      </c>
      <c r="CP269">
        <v>1.7999999999999999E-2</v>
      </c>
      <c r="CQ269">
        <v>3.6999999999999998E-2</v>
      </c>
      <c r="CR269">
        <v>4.7100000000000003E-2</v>
      </c>
      <c r="CS269">
        <v>0.20319999999999999</v>
      </c>
      <c r="CT269">
        <v>1.7399999999999999E-2</v>
      </c>
      <c r="CU269">
        <v>0.82599999999999996</v>
      </c>
      <c r="CV269">
        <v>2.3699999999999999E-2</v>
      </c>
      <c r="CW269">
        <v>0.35120000000000001</v>
      </c>
      <c r="CX269">
        <v>0.10299999999999999</v>
      </c>
      <c r="CY269">
        <v>4.7E-2</v>
      </c>
      <c r="CZ269">
        <v>4.7E-2</v>
      </c>
      <c r="DA269">
        <v>1.8050999999999999</v>
      </c>
      <c r="DB269">
        <v>2.1299999999999999E-2</v>
      </c>
      <c r="DC269">
        <v>0.01</v>
      </c>
      <c r="DD269">
        <v>9.1399999999999995E-2</v>
      </c>
      <c r="DE269">
        <v>1.4E-2</v>
      </c>
      <c r="DF269">
        <v>5.6451000000000002</v>
      </c>
      <c r="DG269">
        <v>0.14510000000000001</v>
      </c>
      <c r="DH269">
        <v>1.9E-2</v>
      </c>
      <c r="DI269">
        <v>9.5000000000000001E-2</v>
      </c>
      <c r="DJ269">
        <v>6.0399000000000003</v>
      </c>
      <c r="DK269">
        <v>0</v>
      </c>
      <c r="DL269">
        <v>0</v>
      </c>
      <c r="DM269">
        <v>2.4096000000000002</v>
      </c>
      <c r="DN269">
        <v>1.0195000000000001</v>
      </c>
      <c r="DO269">
        <v>0</v>
      </c>
      <c r="DP269">
        <v>0</v>
      </c>
      <c r="DQ269">
        <v>3.7999999999999999E-2</v>
      </c>
      <c r="DR269">
        <v>0</v>
      </c>
      <c r="DS269">
        <v>0</v>
      </c>
      <c r="DT269">
        <v>1E-4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3.4687000000000001</v>
      </c>
      <c r="EA269">
        <v>8.4000000000000005E-2</v>
      </c>
      <c r="EB269">
        <v>5.5E-2</v>
      </c>
      <c r="EC269">
        <v>11.1732</v>
      </c>
      <c r="ED269">
        <v>0.61780000000000002</v>
      </c>
      <c r="EE269">
        <v>5</v>
      </c>
      <c r="EF269">
        <v>3.1387</v>
      </c>
      <c r="EG269">
        <v>0.89107999999999998</v>
      </c>
      <c r="EH269">
        <v>0.29570000000000002</v>
      </c>
      <c r="EI269">
        <v>93.954999999999998</v>
      </c>
      <c r="EJ269">
        <v>0</v>
      </c>
      <c r="EK269">
        <v>0</v>
      </c>
      <c r="EL269">
        <v>0</v>
      </c>
      <c r="EM269" t="s">
        <v>241</v>
      </c>
      <c r="EN269" t="s">
        <v>242</v>
      </c>
      <c r="EO269" t="s">
        <v>242</v>
      </c>
      <c r="EP269" t="s">
        <v>242</v>
      </c>
      <c r="EQ269" t="s">
        <v>242</v>
      </c>
      <c r="ER269" t="s">
        <v>242</v>
      </c>
      <c r="ES269" t="s">
        <v>241</v>
      </c>
      <c r="ET269" t="s">
        <v>242</v>
      </c>
      <c r="EU269" t="s">
        <v>241</v>
      </c>
      <c r="EV269" t="s">
        <v>242</v>
      </c>
      <c r="EW269" t="s">
        <v>242</v>
      </c>
      <c r="EX269" t="s">
        <v>242</v>
      </c>
      <c r="EY269" t="s">
        <v>242</v>
      </c>
      <c r="EZ269" t="s">
        <v>242</v>
      </c>
      <c r="FA269" t="s">
        <v>242</v>
      </c>
      <c r="FB269" t="s">
        <v>242</v>
      </c>
      <c r="FC269" t="s">
        <v>242</v>
      </c>
      <c r="FD269" t="s">
        <v>242</v>
      </c>
      <c r="FE269" t="s">
        <v>242</v>
      </c>
      <c r="FF269" t="s">
        <v>242</v>
      </c>
      <c r="FG269" t="s">
        <v>242</v>
      </c>
      <c r="FH269" t="s">
        <v>242</v>
      </c>
      <c r="FI269" t="s">
        <v>242</v>
      </c>
      <c r="FJ269" t="s">
        <v>242</v>
      </c>
      <c r="FK269" t="s">
        <v>242</v>
      </c>
      <c r="FL269" t="s">
        <v>242</v>
      </c>
      <c r="FM269" t="s">
        <v>242</v>
      </c>
      <c r="FN269" t="s">
        <v>242</v>
      </c>
      <c r="FO269" t="s">
        <v>242</v>
      </c>
      <c r="FP269" t="s">
        <v>242</v>
      </c>
      <c r="FQ269" t="s">
        <v>242</v>
      </c>
      <c r="FR269" t="s">
        <v>242</v>
      </c>
      <c r="FS269" t="s">
        <v>242</v>
      </c>
      <c r="FT269" t="s">
        <v>242</v>
      </c>
      <c r="FU269" t="s">
        <v>242</v>
      </c>
      <c r="FV269" t="s">
        <v>242</v>
      </c>
      <c r="FW269" t="s">
        <v>242</v>
      </c>
      <c r="FX269" t="s">
        <v>242</v>
      </c>
      <c r="FY269" t="s">
        <v>242</v>
      </c>
      <c r="FZ269" t="s">
        <v>242</v>
      </c>
      <c r="GA269" t="s">
        <v>242</v>
      </c>
      <c r="GB269" t="s">
        <v>242</v>
      </c>
      <c r="GC269" t="s">
        <v>242</v>
      </c>
      <c r="GD269" t="s">
        <v>242</v>
      </c>
      <c r="GE269" t="s">
        <v>242</v>
      </c>
      <c r="GF269" t="s">
        <v>242</v>
      </c>
      <c r="GG269" t="s">
        <v>237</v>
      </c>
      <c r="GI269" t="s">
        <v>242</v>
      </c>
      <c r="GJ269" t="s">
        <v>242</v>
      </c>
      <c r="GK269" t="s">
        <v>242</v>
      </c>
      <c r="GL269">
        <v>0</v>
      </c>
      <c r="GM269">
        <v>0</v>
      </c>
      <c r="GN269">
        <v>0</v>
      </c>
      <c r="GR269" t="s">
        <v>242</v>
      </c>
      <c r="GS269" t="s">
        <v>242</v>
      </c>
      <c r="GT269" t="s">
        <v>242</v>
      </c>
      <c r="GU269" t="s">
        <v>242</v>
      </c>
      <c r="GV269" t="s">
        <v>242</v>
      </c>
      <c r="GW269" t="s">
        <v>242</v>
      </c>
      <c r="GX269" t="s">
        <v>242</v>
      </c>
      <c r="GY269" t="s">
        <v>242</v>
      </c>
      <c r="GZ269" t="s">
        <v>242</v>
      </c>
      <c r="HA269" t="s">
        <v>242</v>
      </c>
      <c r="HB269" t="s">
        <v>242</v>
      </c>
      <c r="HC269" t="s">
        <v>242</v>
      </c>
      <c r="HD269" t="s">
        <v>242</v>
      </c>
      <c r="HE269" t="s">
        <v>242</v>
      </c>
      <c r="HF269" t="s">
        <v>242</v>
      </c>
    </row>
    <row r="270" spans="1:214">
      <c r="A270">
        <v>3</v>
      </c>
      <c r="B270" t="s">
        <v>236</v>
      </c>
      <c r="F270">
        <v>514.4</v>
      </c>
      <c r="G270">
        <v>2152.2496000000001</v>
      </c>
      <c r="H270">
        <v>118.15765</v>
      </c>
      <c r="I270">
        <v>26.315149999999999</v>
      </c>
      <c r="J270">
        <v>33.774050000000003</v>
      </c>
      <c r="K270">
        <v>24.19605</v>
      </c>
      <c r="L270">
        <v>3.0007999999999999</v>
      </c>
      <c r="M270">
        <v>4.5362499999999999</v>
      </c>
      <c r="N270">
        <v>0.29754999999999998</v>
      </c>
      <c r="O270">
        <v>0</v>
      </c>
      <c r="P270">
        <v>212.5</v>
      </c>
      <c r="Q270">
        <v>177.9</v>
      </c>
      <c r="R270">
        <v>0.14995</v>
      </c>
      <c r="S270">
        <v>0.93600000000000005</v>
      </c>
      <c r="T270">
        <v>1.88035</v>
      </c>
      <c r="U270">
        <v>1.7392000000000001</v>
      </c>
      <c r="V270">
        <v>53.25</v>
      </c>
      <c r="W270">
        <v>0.75985000000000003</v>
      </c>
      <c r="X270">
        <v>0.33650000000000002</v>
      </c>
      <c r="Y270">
        <v>3.0088499999999998</v>
      </c>
      <c r="Z270">
        <v>7.9929500000000004</v>
      </c>
      <c r="AA270">
        <v>1.091</v>
      </c>
      <c r="AB270">
        <v>0.52780000000000005</v>
      </c>
      <c r="AC270">
        <v>9.67</v>
      </c>
      <c r="AD270">
        <v>33.5</v>
      </c>
      <c r="AE270">
        <v>1.57</v>
      </c>
      <c r="AF270">
        <v>40.956000000000003</v>
      </c>
      <c r="AG270">
        <v>1104.7</v>
      </c>
      <c r="AH270">
        <v>438.3</v>
      </c>
      <c r="AI270">
        <v>102.85</v>
      </c>
      <c r="AJ270">
        <v>51.1</v>
      </c>
      <c r="AK270">
        <v>319.60000000000002</v>
      </c>
      <c r="AL270">
        <v>264.8</v>
      </c>
      <c r="AM270">
        <v>1533.2</v>
      </c>
      <c r="AN270">
        <v>2.1960000000000002</v>
      </c>
      <c r="AO270">
        <v>3.1084999999999998</v>
      </c>
      <c r="AP270">
        <v>0.21515000000000001</v>
      </c>
      <c r="AQ270">
        <v>0.76044999999999996</v>
      </c>
      <c r="AR270">
        <v>156.5</v>
      </c>
      <c r="AS270">
        <v>10.445</v>
      </c>
      <c r="AT270">
        <v>0</v>
      </c>
      <c r="AU270">
        <v>0</v>
      </c>
      <c r="AV270">
        <v>0</v>
      </c>
      <c r="AW270">
        <v>0</v>
      </c>
      <c r="AX270">
        <v>0.74760000000000004</v>
      </c>
      <c r="AY270">
        <v>0.43364999999999998</v>
      </c>
      <c r="AZ270">
        <v>0</v>
      </c>
      <c r="BA270">
        <v>1.1712499999999999</v>
      </c>
      <c r="BB270">
        <v>0.32135000000000002</v>
      </c>
      <c r="BC270">
        <v>0.95</v>
      </c>
      <c r="BD270">
        <v>0.09</v>
      </c>
      <c r="BE270">
        <v>1.3613500000000001</v>
      </c>
      <c r="BF270">
        <v>0.04</v>
      </c>
      <c r="BG270">
        <v>0.04</v>
      </c>
      <c r="BH270">
        <v>0</v>
      </c>
      <c r="BI270">
        <v>21.189350000000001</v>
      </c>
      <c r="BJ270">
        <v>21.189350000000001</v>
      </c>
      <c r="BK270">
        <v>0.86265000000000003</v>
      </c>
      <c r="BL270">
        <v>1.11965</v>
      </c>
      <c r="BM270">
        <v>0.25855</v>
      </c>
      <c r="BN270">
        <v>0.56735000000000002</v>
      </c>
      <c r="BO270">
        <v>0.15045</v>
      </c>
      <c r="BP270">
        <v>1.2158500000000001</v>
      </c>
      <c r="BQ270">
        <v>1.7578</v>
      </c>
      <c r="BR270">
        <v>1.2722500000000001</v>
      </c>
      <c r="BS270">
        <v>1.9653499999999999</v>
      </c>
      <c r="BT270">
        <v>1.9754</v>
      </c>
      <c r="BU270">
        <v>0.64149999999999996</v>
      </c>
      <c r="BV270">
        <v>0.34365000000000001</v>
      </c>
      <c r="BW270">
        <v>1.1446499999999999</v>
      </c>
      <c r="BX270">
        <v>0.94664999999999999</v>
      </c>
      <c r="BY270">
        <v>1.1272</v>
      </c>
      <c r="BZ270">
        <v>0.29730000000000001</v>
      </c>
      <c r="CA270">
        <v>1.4730000000000001</v>
      </c>
      <c r="CB270">
        <v>1.4753000000000001</v>
      </c>
      <c r="CC270">
        <v>0.81640000000000001</v>
      </c>
      <c r="CD270">
        <v>13.462300000000001</v>
      </c>
      <c r="CE270">
        <v>1.3604499999999999</v>
      </c>
      <c r="CF270">
        <v>2.2634500000000002</v>
      </c>
      <c r="CG270">
        <v>4.4298999999999999</v>
      </c>
      <c r="CH270">
        <v>1.1653500000000001</v>
      </c>
      <c r="CI270">
        <v>1.4446000000000001</v>
      </c>
      <c r="CJ270">
        <v>1.2592000000000001</v>
      </c>
      <c r="CK270">
        <v>11.91995</v>
      </c>
      <c r="CL270">
        <v>146</v>
      </c>
      <c r="CM270">
        <v>49.05</v>
      </c>
      <c r="CN270">
        <v>0.432</v>
      </c>
      <c r="CO270">
        <v>0.27450000000000002</v>
      </c>
      <c r="CP270">
        <v>0.1605</v>
      </c>
      <c r="CQ270">
        <v>0.33750000000000002</v>
      </c>
      <c r="CR270">
        <v>0.432</v>
      </c>
      <c r="CS270">
        <v>1.49705</v>
      </c>
      <c r="CT270">
        <v>0.151</v>
      </c>
      <c r="CU270">
        <v>7.9329999999999998</v>
      </c>
      <c r="CV270">
        <v>0.1265</v>
      </c>
      <c r="CW270">
        <v>3.6555</v>
      </c>
      <c r="CX270">
        <v>8.3500000000000005E-2</v>
      </c>
      <c r="CY270">
        <v>0</v>
      </c>
      <c r="CZ270">
        <v>0</v>
      </c>
      <c r="DA270">
        <v>15.1097</v>
      </c>
      <c r="DB270">
        <v>0.16650000000000001</v>
      </c>
      <c r="DC270">
        <v>8.2500000000000004E-2</v>
      </c>
      <c r="DD270">
        <v>0.93215000000000003</v>
      </c>
      <c r="DE270">
        <v>0.1285</v>
      </c>
      <c r="DF270">
        <v>11.736700000000001</v>
      </c>
      <c r="DG270">
        <v>0.17249999999999999</v>
      </c>
      <c r="DH270">
        <v>0</v>
      </c>
      <c r="DI270">
        <v>0</v>
      </c>
      <c r="DJ270">
        <v>13.21585</v>
      </c>
      <c r="DK270">
        <v>0</v>
      </c>
      <c r="DL270">
        <v>0</v>
      </c>
      <c r="DM270">
        <v>2.5529500000000001</v>
      </c>
      <c r="DN270">
        <v>0.42535000000000001</v>
      </c>
      <c r="DO270">
        <v>0</v>
      </c>
      <c r="DP270">
        <v>0</v>
      </c>
      <c r="DQ270">
        <v>0.03</v>
      </c>
      <c r="DR270">
        <v>0.01</v>
      </c>
      <c r="DS270">
        <v>0.09</v>
      </c>
      <c r="DT270">
        <v>0.01</v>
      </c>
      <c r="DU270">
        <v>0</v>
      </c>
      <c r="DV270">
        <v>0</v>
      </c>
      <c r="DW270">
        <v>0</v>
      </c>
      <c r="DX270">
        <v>0</v>
      </c>
      <c r="DY270">
        <v>3.5999999999999997E-2</v>
      </c>
      <c r="DZ270">
        <v>3.1543000000000001</v>
      </c>
      <c r="EA270">
        <v>0.70799999999999996</v>
      </c>
      <c r="EB270">
        <v>0.498</v>
      </c>
      <c r="EC270">
        <v>30.26735</v>
      </c>
      <c r="ED270">
        <v>2.3959999999999999</v>
      </c>
      <c r="EE270">
        <v>220</v>
      </c>
      <c r="EF270">
        <v>2.5840000000000001</v>
      </c>
      <c r="EG270">
        <v>2.01634</v>
      </c>
      <c r="EH270">
        <v>2.5036999999999998</v>
      </c>
      <c r="EI270">
        <v>96</v>
      </c>
      <c r="EJ270">
        <v>0</v>
      </c>
      <c r="EK270">
        <v>0</v>
      </c>
      <c r="EL270">
        <v>0</v>
      </c>
      <c r="EM270" t="s">
        <v>241</v>
      </c>
      <c r="EO270" t="s">
        <v>241</v>
      </c>
      <c r="ES270" t="s">
        <v>241</v>
      </c>
      <c r="EV270" t="s">
        <v>241</v>
      </c>
      <c r="FA270" t="s">
        <v>242</v>
      </c>
      <c r="FG270" t="s">
        <v>241</v>
      </c>
      <c r="FH270" t="s">
        <v>241</v>
      </c>
      <c r="FN270" t="s">
        <v>241</v>
      </c>
      <c r="GA270" t="s">
        <v>242</v>
      </c>
      <c r="GE270" t="s">
        <v>242</v>
      </c>
      <c r="GF270" t="s">
        <v>242</v>
      </c>
      <c r="GG270" t="s">
        <v>418</v>
      </c>
      <c r="GH270" t="s">
        <v>353</v>
      </c>
      <c r="GI270" t="s">
        <v>242</v>
      </c>
      <c r="GJ270" t="s">
        <v>242</v>
      </c>
      <c r="GK270" t="s">
        <v>242</v>
      </c>
      <c r="GL270">
        <v>0</v>
      </c>
      <c r="GM270">
        <v>0</v>
      </c>
      <c r="GN270">
        <v>0</v>
      </c>
    </row>
    <row r="271" spans="1:214">
      <c r="A271">
        <v>4</v>
      </c>
      <c r="B271" t="s">
        <v>483</v>
      </c>
      <c r="D271" t="s">
        <v>241</v>
      </c>
      <c r="E271" t="s">
        <v>231</v>
      </c>
      <c r="F271">
        <v>404.4</v>
      </c>
      <c r="G271">
        <v>1692.0096000000001</v>
      </c>
      <c r="H271">
        <v>97.787649999999999</v>
      </c>
      <c r="I271">
        <v>23.465150000000001</v>
      </c>
      <c r="J271">
        <v>33.33905</v>
      </c>
      <c r="K271">
        <v>1.20105</v>
      </c>
      <c r="L271">
        <v>0.54579999999999995</v>
      </c>
      <c r="M271">
        <v>3.7162500000000001</v>
      </c>
      <c r="N271">
        <v>0.26255000000000001</v>
      </c>
      <c r="O271">
        <v>0</v>
      </c>
      <c r="P271">
        <v>212.5</v>
      </c>
      <c r="Q271">
        <v>177.9</v>
      </c>
      <c r="R271">
        <v>0.14995</v>
      </c>
      <c r="S271">
        <v>0.93600000000000005</v>
      </c>
      <c r="T271">
        <v>1.51535</v>
      </c>
      <c r="U271">
        <v>1.4792000000000001</v>
      </c>
      <c r="V271">
        <v>38.75</v>
      </c>
      <c r="W271">
        <v>0.68984999999999996</v>
      </c>
      <c r="X271">
        <v>0.30149999999999999</v>
      </c>
      <c r="Y271">
        <v>2.6638500000000001</v>
      </c>
      <c r="Z271">
        <v>7.1679500000000003</v>
      </c>
      <c r="AA271">
        <v>0.91600000000000004</v>
      </c>
      <c r="AB271">
        <v>0.46779999999999999</v>
      </c>
      <c r="AC271">
        <v>8.17</v>
      </c>
      <c r="AD271">
        <v>22</v>
      </c>
      <c r="AE271">
        <v>1.57</v>
      </c>
      <c r="AF271">
        <v>40.956000000000003</v>
      </c>
      <c r="AG271">
        <v>893.2</v>
      </c>
      <c r="AH271">
        <v>361.8</v>
      </c>
      <c r="AI271">
        <v>92.35</v>
      </c>
      <c r="AJ271">
        <v>31.1</v>
      </c>
      <c r="AK271">
        <v>262.60000000000002</v>
      </c>
      <c r="AL271">
        <v>226.8</v>
      </c>
      <c r="AM271">
        <v>1195.2</v>
      </c>
      <c r="AN271">
        <v>1.4610000000000001</v>
      </c>
      <c r="AO271">
        <v>2.5185</v>
      </c>
      <c r="AP271">
        <v>0.11515</v>
      </c>
      <c r="AQ271">
        <v>0.12045</v>
      </c>
      <c r="AR271">
        <v>114</v>
      </c>
      <c r="AS271">
        <v>8.7949999999999999</v>
      </c>
      <c r="AT271">
        <v>0</v>
      </c>
      <c r="AU271">
        <v>0</v>
      </c>
      <c r="AV271">
        <v>0</v>
      </c>
      <c r="AW271">
        <v>0</v>
      </c>
      <c r="AX271">
        <v>0.50260000000000005</v>
      </c>
      <c r="AY271">
        <v>0.26865</v>
      </c>
      <c r="AZ271">
        <v>0</v>
      </c>
      <c r="BA271">
        <v>0.76124999999999998</v>
      </c>
      <c r="BB271">
        <v>3.635E-2</v>
      </c>
      <c r="BC271">
        <v>0</v>
      </c>
      <c r="BD271">
        <v>0.09</v>
      </c>
      <c r="BE271">
        <v>0.12634999999999999</v>
      </c>
      <c r="BF271">
        <v>0</v>
      </c>
      <c r="BG271">
        <v>0</v>
      </c>
      <c r="BH271">
        <v>0</v>
      </c>
      <c r="BI271">
        <v>2.9350000000000001E-2</v>
      </c>
      <c r="BJ271">
        <v>2.9350000000000001E-2</v>
      </c>
      <c r="BK271">
        <v>4.7649999999999998E-2</v>
      </c>
      <c r="BL271">
        <v>7.4649999999999994E-2</v>
      </c>
      <c r="BM271">
        <v>0.19855</v>
      </c>
      <c r="BN271">
        <v>0.19234999999999999</v>
      </c>
      <c r="BO271">
        <v>8.5449999999999998E-2</v>
      </c>
      <c r="BP271">
        <v>0.10085</v>
      </c>
      <c r="BQ271">
        <v>0.50780000000000003</v>
      </c>
      <c r="BR271">
        <v>1.16225</v>
      </c>
      <c r="BS271">
        <v>1.7703500000000001</v>
      </c>
      <c r="BT271">
        <v>1.8854</v>
      </c>
      <c r="BU271">
        <v>0.60150000000000003</v>
      </c>
      <c r="BV271">
        <v>0.28865000000000002</v>
      </c>
      <c r="BW271">
        <v>1.0096499999999999</v>
      </c>
      <c r="BX271">
        <v>0.87665000000000004</v>
      </c>
      <c r="BY271">
        <v>1.0322</v>
      </c>
      <c r="BZ271">
        <v>0.26729999999999998</v>
      </c>
      <c r="CA271">
        <v>1.3380000000000001</v>
      </c>
      <c r="CB271">
        <v>1.3552999999999999</v>
      </c>
      <c r="CC271">
        <v>0.75639999999999996</v>
      </c>
      <c r="CD271">
        <v>12.3323</v>
      </c>
      <c r="CE271">
        <v>1.2454499999999999</v>
      </c>
      <c r="CF271">
        <v>2.08345</v>
      </c>
      <c r="CG271">
        <v>3.6149</v>
      </c>
      <c r="CH271">
        <v>1.0403500000000001</v>
      </c>
      <c r="CI271">
        <v>1.1395999999999999</v>
      </c>
      <c r="CJ271">
        <v>1.1192</v>
      </c>
      <c r="CK271">
        <v>10.23995</v>
      </c>
      <c r="CL271">
        <v>125</v>
      </c>
      <c r="CM271">
        <v>42.05</v>
      </c>
      <c r="CN271">
        <v>0.432</v>
      </c>
      <c r="CO271">
        <v>0.27450000000000002</v>
      </c>
      <c r="CP271">
        <v>0.1605</v>
      </c>
      <c r="CQ271">
        <v>0.33750000000000002</v>
      </c>
      <c r="CR271">
        <v>0.432</v>
      </c>
      <c r="CS271">
        <v>1.49705</v>
      </c>
      <c r="CT271">
        <v>0.151</v>
      </c>
      <c r="CU271">
        <v>7.883</v>
      </c>
      <c r="CV271">
        <v>0.1265</v>
      </c>
      <c r="CW271">
        <v>3.6555</v>
      </c>
      <c r="CX271">
        <v>8.3500000000000005E-2</v>
      </c>
      <c r="CY271">
        <v>0</v>
      </c>
      <c r="CZ271">
        <v>0</v>
      </c>
      <c r="DA271">
        <v>15.0547</v>
      </c>
      <c r="DB271">
        <v>0.16650000000000001</v>
      </c>
      <c r="DC271">
        <v>8.2500000000000004E-2</v>
      </c>
      <c r="DD271">
        <v>0.93215000000000003</v>
      </c>
      <c r="DE271">
        <v>0.1285</v>
      </c>
      <c r="DF271">
        <v>11.691700000000001</v>
      </c>
      <c r="DG271">
        <v>0.17249999999999999</v>
      </c>
      <c r="DH271">
        <v>0</v>
      </c>
      <c r="DI271">
        <v>0</v>
      </c>
      <c r="DJ271">
        <v>13.17085</v>
      </c>
      <c r="DK271">
        <v>0</v>
      </c>
      <c r="DL271">
        <v>0</v>
      </c>
      <c r="DM271">
        <v>2.3829500000000001</v>
      </c>
      <c r="DN271">
        <v>0.40534999999999999</v>
      </c>
      <c r="DO271">
        <v>0</v>
      </c>
      <c r="DP271">
        <v>0</v>
      </c>
      <c r="DQ271">
        <v>0.03</v>
      </c>
      <c r="DR271">
        <v>0.01</v>
      </c>
      <c r="DS271">
        <v>0.09</v>
      </c>
      <c r="DT271">
        <v>0.01</v>
      </c>
      <c r="DU271">
        <v>0</v>
      </c>
      <c r="DV271">
        <v>0</v>
      </c>
      <c r="DW271">
        <v>0</v>
      </c>
      <c r="DX271">
        <v>0</v>
      </c>
      <c r="DY271">
        <v>3.5999999999999997E-2</v>
      </c>
      <c r="DZ271">
        <v>2.9643000000000002</v>
      </c>
      <c r="EA271">
        <v>0.70799999999999996</v>
      </c>
      <c r="EB271">
        <v>0.498</v>
      </c>
      <c r="EC271">
        <v>29.972349999999999</v>
      </c>
      <c r="ED271">
        <v>2.286</v>
      </c>
      <c r="EE271">
        <v>220</v>
      </c>
      <c r="EF271">
        <v>0.88900000000000001</v>
      </c>
      <c r="EG271">
        <v>0.10009</v>
      </c>
      <c r="EH271">
        <v>1.9637</v>
      </c>
      <c r="EI271">
        <v>73.5</v>
      </c>
      <c r="EJ271">
        <v>0</v>
      </c>
      <c r="EK271">
        <v>0</v>
      </c>
      <c r="EL271">
        <v>0</v>
      </c>
      <c r="EM271" t="s">
        <v>242</v>
      </c>
      <c r="EN271" t="s">
        <v>242</v>
      </c>
      <c r="EO271" t="s">
        <v>241</v>
      </c>
      <c r="EP271" t="s">
        <v>242</v>
      </c>
      <c r="EQ271" t="s">
        <v>242</v>
      </c>
      <c r="ER271" t="s">
        <v>242</v>
      </c>
      <c r="ES271" t="s">
        <v>241</v>
      </c>
      <c r="ET271" t="s">
        <v>242</v>
      </c>
      <c r="EU271" t="s">
        <v>242</v>
      </c>
      <c r="EV271" t="s">
        <v>241</v>
      </c>
      <c r="EW271" t="s">
        <v>242</v>
      </c>
      <c r="EX271" t="s">
        <v>242</v>
      </c>
      <c r="EY271" t="s">
        <v>242</v>
      </c>
      <c r="EZ271" t="s">
        <v>242</v>
      </c>
      <c r="FA271" t="s">
        <v>242</v>
      </c>
      <c r="FB271" t="s">
        <v>242</v>
      </c>
      <c r="FC271" t="s">
        <v>242</v>
      </c>
      <c r="FD271" t="s">
        <v>242</v>
      </c>
      <c r="FE271" t="s">
        <v>242</v>
      </c>
      <c r="FF271" t="s">
        <v>242</v>
      </c>
      <c r="FG271" t="s">
        <v>241</v>
      </c>
      <c r="FH271" t="s">
        <v>241</v>
      </c>
      <c r="FI271" t="s">
        <v>242</v>
      </c>
      <c r="FJ271" t="s">
        <v>242</v>
      </c>
      <c r="FK271" t="s">
        <v>242</v>
      </c>
      <c r="FL271" t="s">
        <v>242</v>
      </c>
      <c r="FM271" t="s">
        <v>242</v>
      </c>
      <c r="FN271" t="s">
        <v>241</v>
      </c>
      <c r="FO271" t="s">
        <v>242</v>
      </c>
      <c r="FP271" t="s">
        <v>242</v>
      </c>
      <c r="FQ271" t="s">
        <v>242</v>
      </c>
      <c r="FR271" t="s">
        <v>242</v>
      </c>
      <c r="FS271" t="s">
        <v>242</v>
      </c>
      <c r="FT271" t="s">
        <v>242</v>
      </c>
      <c r="FU271" t="s">
        <v>242</v>
      </c>
      <c r="FV271" t="s">
        <v>242</v>
      </c>
      <c r="FW271" t="s">
        <v>242</v>
      </c>
      <c r="FX271" t="s">
        <v>242</v>
      </c>
      <c r="FY271" t="s">
        <v>242</v>
      </c>
      <c r="FZ271" t="s">
        <v>242</v>
      </c>
      <c r="GA271" t="s">
        <v>242</v>
      </c>
      <c r="GB271" t="s">
        <v>242</v>
      </c>
      <c r="GC271" t="s">
        <v>242</v>
      </c>
      <c r="GD271" t="s">
        <v>242</v>
      </c>
      <c r="GE271" t="s">
        <v>242</v>
      </c>
      <c r="GF271" t="s">
        <v>242</v>
      </c>
      <c r="GG271" t="s">
        <v>484</v>
      </c>
      <c r="GH271" t="s">
        <v>353</v>
      </c>
      <c r="GI271" t="s">
        <v>242</v>
      </c>
      <c r="GJ271" t="s">
        <v>242</v>
      </c>
      <c r="GK271" t="s">
        <v>242</v>
      </c>
      <c r="GL271">
        <v>0</v>
      </c>
      <c r="GM271">
        <v>0</v>
      </c>
      <c r="GN271">
        <v>0</v>
      </c>
      <c r="GR271" t="s">
        <v>242</v>
      </c>
      <c r="GS271" t="s">
        <v>242</v>
      </c>
      <c r="GT271" t="s">
        <v>242</v>
      </c>
      <c r="GU271" t="s">
        <v>242</v>
      </c>
      <c r="GV271" t="s">
        <v>242</v>
      </c>
      <c r="GW271" t="s">
        <v>242</v>
      </c>
      <c r="GX271" t="s">
        <v>242</v>
      </c>
      <c r="GY271" t="s">
        <v>242</v>
      </c>
      <c r="GZ271" t="s">
        <v>242</v>
      </c>
      <c r="HA271" t="s">
        <v>242</v>
      </c>
      <c r="HB271" t="s">
        <v>242</v>
      </c>
      <c r="HC271" t="s">
        <v>242</v>
      </c>
      <c r="HD271" t="s">
        <v>242</v>
      </c>
      <c r="HE271" t="s">
        <v>242</v>
      </c>
      <c r="HF271" t="s">
        <v>242</v>
      </c>
    </row>
    <row r="272" spans="1:214">
      <c r="A272">
        <v>4</v>
      </c>
      <c r="B272" t="s">
        <v>337</v>
      </c>
      <c r="D272" t="s">
        <v>241</v>
      </c>
      <c r="E272" t="s">
        <v>231</v>
      </c>
      <c r="F272">
        <v>110</v>
      </c>
      <c r="G272">
        <v>460.24</v>
      </c>
      <c r="H272">
        <v>20.37</v>
      </c>
      <c r="I272">
        <v>2.85</v>
      </c>
      <c r="J272">
        <v>0.435</v>
      </c>
      <c r="K272">
        <v>22.995000000000001</v>
      </c>
      <c r="L272">
        <v>2.4550000000000001</v>
      </c>
      <c r="M272">
        <v>0.82</v>
      </c>
      <c r="N272">
        <v>3.5000000000000003E-2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0.36499999999999999</v>
      </c>
      <c r="U272">
        <v>0.26</v>
      </c>
      <c r="V272">
        <v>14.5</v>
      </c>
      <c r="W272">
        <v>7.0000000000000007E-2</v>
      </c>
      <c r="X272">
        <v>3.5000000000000003E-2</v>
      </c>
      <c r="Y272">
        <v>0.34499999999999997</v>
      </c>
      <c r="Z272">
        <v>0.82499999999999996</v>
      </c>
      <c r="AA272">
        <v>0.17499999999999999</v>
      </c>
      <c r="AB272">
        <v>0.06</v>
      </c>
      <c r="AC272">
        <v>1.5</v>
      </c>
      <c r="AD272">
        <v>11.5</v>
      </c>
      <c r="AE272">
        <v>0</v>
      </c>
      <c r="AF272">
        <v>0</v>
      </c>
      <c r="AG272">
        <v>211.5</v>
      </c>
      <c r="AH272">
        <v>76.5</v>
      </c>
      <c r="AI272">
        <v>10.5</v>
      </c>
      <c r="AJ272">
        <v>20</v>
      </c>
      <c r="AK272">
        <v>57</v>
      </c>
      <c r="AL272">
        <v>38</v>
      </c>
      <c r="AM272">
        <v>338</v>
      </c>
      <c r="AN272">
        <v>0.73499999999999999</v>
      </c>
      <c r="AO272">
        <v>0.59</v>
      </c>
      <c r="AP272">
        <v>0.1</v>
      </c>
      <c r="AQ272">
        <v>0.64</v>
      </c>
      <c r="AR272">
        <v>42.5</v>
      </c>
      <c r="AS272">
        <v>1.65</v>
      </c>
      <c r="AT272">
        <v>0</v>
      </c>
      <c r="AU272">
        <v>0</v>
      </c>
      <c r="AV272">
        <v>0</v>
      </c>
      <c r="AW272">
        <v>0</v>
      </c>
      <c r="AX272">
        <v>0.245</v>
      </c>
      <c r="AY272">
        <v>0.16500000000000001</v>
      </c>
      <c r="AZ272">
        <v>0</v>
      </c>
      <c r="BA272">
        <v>0.41</v>
      </c>
      <c r="BB272">
        <v>0.28499999999999998</v>
      </c>
      <c r="BC272">
        <v>0.95</v>
      </c>
      <c r="BD272">
        <v>0</v>
      </c>
      <c r="BE272">
        <v>1.2350000000000001</v>
      </c>
      <c r="BF272">
        <v>0.04</v>
      </c>
      <c r="BG272">
        <v>0.04</v>
      </c>
      <c r="BH272">
        <v>0</v>
      </c>
      <c r="BI272">
        <v>21.16</v>
      </c>
      <c r="BJ272">
        <v>21.16</v>
      </c>
      <c r="BK272">
        <v>0.81499999999999995</v>
      </c>
      <c r="BL272">
        <v>1.0449999999999999</v>
      </c>
      <c r="BM272">
        <v>0.06</v>
      </c>
      <c r="BN272">
        <v>0.375</v>
      </c>
      <c r="BO272">
        <v>6.5000000000000002E-2</v>
      </c>
      <c r="BP272">
        <v>1.115</v>
      </c>
      <c r="BQ272">
        <v>1.25</v>
      </c>
      <c r="BR272">
        <v>0.11</v>
      </c>
      <c r="BS272">
        <v>0.19500000000000001</v>
      </c>
      <c r="BT272">
        <v>0.09</v>
      </c>
      <c r="BU272">
        <v>0.04</v>
      </c>
      <c r="BV272">
        <v>5.5E-2</v>
      </c>
      <c r="BW272">
        <v>0.13500000000000001</v>
      </c>
      <c r="BX272">
        <v>7.0000000000000007E-2</v>
      </c>
      <c r="BY272">
        <v>9.5000000000000001E-2</v>
      </c>
      <c r="BZ272">
        <v>0.03</v>
      </c>
      <c r="CA272">
        <v>0.13500000000000001</v>
      </c>
      <c r="CB272">
        <v>0.12</v>
      </c>
      <c r="CC272">
        <v>0.06</v>
      </c>
      <c r="CD272">
        <v>1.1299999999999999</v>
      </c>
      <c r="CE272">
        <v>0.115</v>
      </c>
      <c r="CF272">
        <v>0.18</v>
      </c>
      <c r="CG272">
        <v>0.81499999999999995</v>
      </c>
      <c r="CH272">
        <v>0.125</v>
      </c>
      <c r="CI272">
        <v>0.30499999999999999</v>
      </c>
      <c r="CJ272">
        <v>0.14000000000000001</v>
      </c>
      <c r="CK272">
        <v>1.68</v>
      </c>
      <c r="CL272">
        <v>21</v>
      </c>
      <c r="CM272">
        <v>7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0.05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5.5E-2</v>
      </c>
      <c r="DB272">
        <v>0</v>
      </c>
      <c r="DC272">
        <v>0</v>
      </c>
      <c r="DD272">
        <v>0</v>
      </c>
      <c r="DE272">
        <v>0</v>
      </c>
      <c r="DF272">
        <v>4.4999999999999998E-2</v>
      </c>
      <c r="DG272">
        <v>0</v>
      </c>
      <c r="DH272">
        <v>0</v>
      </c>
      <c r="DI272">
        <v>0</v>
      </c>
      <c r="DJ272">
        <v>4.4999999999999998E-2</v>
      </c>
      <c r="DK272">
        <v>0</v>
      </c>
      <c r="DL272">
        <v>0</v>
      </c>
      <c r="DM272">
        <v>0.17</v>
      </c>
      <c r="DN272">
        <v>0.02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0.19</v>
      </c>
      <c r="EA272">
        <v>0</v>
      </c>
      <c r="EB272">
        <v>0</v>
      </c>
      <c r="EC272">
        <v>0.29499999999999998</v>
      </c>
      <c r="ED272">
        <v>0.11</v>
      </c>
      <c r="EE272">
        <v>0</v>
      </c>
      <c r="EF272">
        <v>1.6950000000000001</v>
      </c>
      <c r="EG272">
        <v>1.91625</v>
      </c>
      <c r="EH272">
        <v>0.54</v>
      </c>
      <c r="EI272">
        <v>22.5</v>
      </c>
      <c r="EJ272">
        <v>0</v>
      </c>
      <c r="EK272">
        <v>0</v>
      </c>
      <c r="EL272">
        <v>0</v>
      </c>
      <c r="EM272" t="s">
        <v>241</v>
      </c>
      <c r="EN272" t="s">
        <v>242</v>
      </c>
      <c r="EO272" t="s">
        <v>242</v>
      </c>
      <c r="EP272" t="s">
        <v>242</v>
      </c>
      <c r="EQ272" t="s">
        <v>242</v>
      </c>
      <c r="ER272" t="s">
        <v>242</v>
      </c>
      <c r="ES272" t="s">
        <v>242</v>
      </c>
      <c r="ET272" t="s">
        <v>242</v>
      </c>
      <c r="EU272" t="s">
        <v>242</v>
      </c>
      <c r="EV272" t="s">
        <v>242</v>
      </c>
      <c r="EW272" t="s">
        <v>242</v>
      </c>
      <c r="EX272" t="s">
        <v>242</v>
      </c>
      <c r="EY272" t="s">
        <v>242</v>
      </c>
      <c r="EZ272" t="s">
        <v>242</v>
      </c>
      <c r="FA272" t="s">
        <v>242</v>
      </c>
      <c r="FB272" t="s">
        <v>242</v>
      </c>
      <c r="FC272" t="s">
        <v>242</v>
      </c>
      <c r="FD272" t="s">
        <v>242</v>
      </c>
      <c r="FE272" t="s">
        <v>242</v>
      </c>
      <c r="FF272" t="s">
        <v>242</v>
      </c>
      <c r="FG272" t="s">
        <v>242</v>
      </c>
      <c r="FH272" t="s">
        <v>242</v>
      </c>
      <c r="FI272" t="s">
        <v>242</v>
      </c>
      <c r="FJ272" t="s">
        <v>242</v>
      </c>
      <c r="FK272" t="s">
        <v>242</v>
      </c>
      <c r="FL272" t="s">
        <v>242</v>
      </c>
      <c r="FM272" t="s">
        <v>242</v>
      </c>
      <c r="FN272" t="s">
        <v>242</v>
      </c>
      <c r="FO272" t="s">
        <v>242</v>
      </c>
      <c r="FP272" t="s">
        <v>242</v>
      </c>
      <c r="FQ272" t="s">
        <v>242</v>
      </c>
      <c r="FR272" t="s">
        <v>242</v>
      </c>
      <c r="FS272" t="s">
        <v>242</v>
      </c>
      <c r="FT272" t="s">
        <v>242</v>
      </c>
      <c r="FU272" t="s">
        <v>242</v>
      </c>
      <c r="FV272" t="s">
        <v>242</v>
      </c>
      <c r="FW272" t="s">
        <v>242</v>
      </c>
      <c r="FX272" t="s">
        <v>242</v>
      </c>
      <c r="FY272" t="s">
        <v>242</v>
      </c>
      <c r="FZ272" t="s">
        <v>242</v>
      </c>
      <c r="GA272" t="s">
        <v>241</v>
      </c>
      <c r="GB272" t="s">
        <v>242</v>
      </c>
      <c r="GC272" t="s">
        <v>242</v>
      </c>
      <c r="GD272" t="s">
        <v>242</v>
      </c>
      <c r="GE272" t="s">
        <v>242</v>
      </c>
      <c r="GF272" t="s">
        <v>242</v>
      </c>
      <c r="GG272" t="s">
        <v>238</v>
      </c>
      <c r="GH272" t="s">
        <v>244</v>
      </c>
      <c r="GI272" t="s">
        <v>242</v>
      </c>
      <c r="GJ272" t="s">
        <v>242</v>
      </c>
      <c r="GK272" t="s">
        <v>242</v>
      </c>
      <c r="GL272">
        <v>0</v>
      </c>
      <c r="GM272">
        <v>0</v>
      </c>
      <c r="GN272">
        <v>0</v>
      </c>
      <c r="GR272" t="s">
        <v>242</v>
      </c>
      <c r="GS272" t="s">
        <v>242</v>
      </c>
      <c r="GT272" t="s">
        <v>242</v>
      </c>
      <c r="GU272" t="s">
        <v>242</v>
      </c>
      <c r="GV272" t="s">
        <v>242</v>
      </c>
      <c r="GW272" t="s">
        <v>242</v>
      </c>
      <c r="GX272" t="s">
        <v>242</v>
      </c>
      <c r="GY272" t="s">
        <v>242</v>
      </c>
      <c r="GZ272" t="s">
        <v>242</v>
      </c>
      <c r="HA272" t="s">
        <v>242</v>
      </c>
      <c r="HB272" t="s">
        <v>242</v>
      </c>
      <c r="HC272" t="s">
        <v>242</v>
      </c>
      <c r="HD272" t="s">
        <v>242</v>
      </c>
      <c r="HE272" t="s">
        <v>242</v>
      </c>
      <c r="HF272" t="s">
        <v>242</v>
      </c>
    </row>
    <row r="273" spans="1:214">
      <c r="A273">
        <v>3</v>
      </c>
      <c r="B273" t="s">
        <v>264</v>
      </c>
      <c r="F273">
        <v>349.45001000000002</v>
      </c>
      <c r="G273">
        <v>1462.0988400000001</v>
      </c>
      <c r="H273">
        <v>294.56553000000002</v>
      </c>
      <c r="I273">
        <v>13.79433</v>
      </c>
      <c r="J273">
        <v>11.92867</v>
      </c>
      <c r="K273">
        <v>44.852339999999998</v>
      </c>
      <c r="L273">
        <v>1.8705000000000001</v>
      </c>
      <c r="M273">
        <v>2.6211700000000002</v>
      </c>
      <c r="N273">
        <v>0.70013000000000003</v>
      </c>
      <c r="O273">
        <v>0</v>
      </c>
      <c r="P273">
        <v>110.08667</v>
      </c>
      <c r="Q273">
        <v>100</v>
      </c>
      <c r="R273">
        <v>6.7199999999999996E-2</v>
      </c>
      <c r="S273">
        <v>0.56667000000000001</v>
      </c>
      <c r="T273">
        <v>0.46533000000000002</v>
      </c>
      <c r="U273">
        <v>0.44666</v>
      </c>
      <c r="V273">
        <v>21.33333</v>
      </c>
      <c r="W273">
        <v>0.17093</v>
      </c>
      <c r="X273">
        <v>0.57781000000000005</v>
      </c>
      <c r="Y273">
        <v>0.64032999999999995</v>
      </c>
      <c r="Z273">
        <v>3.51627</v>
      </c>
      <c r="AA273">
        <v>1.3080000000000001</v>
      </c>
      <c r="AB273">
        <v>0.19067000000000001</v>
      </c>
      <c r="AC273">
        <v>11.933339999999999</v>
      </c>
      <c r="AD273">
        <v>23.866669999999999</v>
      </c>
      <c r="AE273">
        <v>1.3333299999999999</v>
      </c>
      <c r="AF273">
        <v>5.6666699999999999</v>
      </c>
      <c r="AG273">
        <v>167.02001000000001</v>
      </c>
      <c r="AH273">
        <v>536.53333999999995</v>
      </c>
      <c r="AI273">
        <v>408.72665999999998</v>
      </c>
      <c r="AJ273">
        <v>48.986669999999997</v>
      </c>
      <c r="AK273">
        <v>336.07</v>
      </c>
      <c r="AL273">
        <v>135</v>
      </c>
      <c r="AM273">
        <v>356.13333</v>
      </c>
      <c r="AN273">
        <v>0.58567000000000002</v>
      </c>
      <c r="AO273">
        <v>2.12324</v>
      </c>
      <c r="AP273">
        <v>0.11187</v>
      </c>
      <c r="AQ273">
        <v>0.21332999999999999</v>
      </c>
      <c r="AR273">
        <v>72.833340000000007</v>
      </c>
      <c r="AS273">
        <v>25.09667</v>
      </c>
      <c r="AT273">
        <v>0</v>
      </c>
      <c r="AU273">
        <v>0</v>
      </c>
      <c r="AV273">
        <v>0</v>
      </c>
      <c r="AW273">
        <v>0</v>
      </c>
      <c r="AX273">
        <v>9.3340000000000006E-2</v>
      </c>
      <c r="AY273">
        <v>9.3340000000000006E-2</v>
      </c>
      <c r="AZ273">
        <v>0</v>
      </c>
      <c r="BA273">
        <v>0.18665999999999999</v>
      </c>
      <c r="BB273">
        <v>10.26314</v>
      </c>
      <c r="BC273">
        <v>0</v>
      </c>
      <c r="BD273">
        <v>15.866669999999999</v>
      </c>
      <c r="BE273">
        <v>26.129809999999999</v>
      </c>
      <c r="BF273">
        <v>0.10933</v>
      </c>
      <c r="BG273">
        <v>4.0000000000000001E-3</v>
      </c>
      <c r="BH273">
        <v>0</v>
      </c>
      <c r="BI273">
        <v>18.281870000000001</v>
      </c>
      <c r="BJ273">
        <v>18.281870000000001</v>
      </c>
      <c r="BK273">
        <v>0.77217000000000002</v>
      </c>
      <c r="BL273">
        <v>0.58284000000000002</v>
      </c>
      <c r="BM273">
        <v>0.15526000000000001</v>
      </c>
      <c r="BN273">
        <v>0.37380000000000002</v>
      </c>
      <c r="BO273">
        <v>9.8430000000000004E-2</v>
      </c>
      <c r="BP273">
        <v>0.49497000000000002</v>
      </c>
      <c r="BQ273">
        <v>1.4848699999999999</v>
      </c>
      <c r="BR273">
        <v>0.73770000000000002</v>
      </c>
      <c r="BS273">
        <v>1.21519</v>
      </c>
      <c r="BT273">
        <v>0.83377000000000001</v>
      </c>
      <c r="BU273">
        <v>0.30676999999999999</v>
      </c>
      <c r="BV273">
        <v>0.15606999999999999</v>
      </c>
      <c r="BW273">
        <v>0.62565999999999999</v>
      </c>
      <c r="BX273">
        <v>0.57479999999999998</v>
      </c>
      <c r="BY273">
        <v>0.54161000000000004</v>
      </c>
      <c r="BZ273">
        <v>0.16273000000000001</v>
      </c>
      <c r="CA273">
        <v>0.82052999999999998</v>
      </c>
      <c r="CB273">
        <v>0.47897000000000001</v>
      </c>
      <c r="CC273">
        <v>0.32023000000000001</v>
      </c>
      <c r="CD273">
        <v>6.7407000000000004</v>
      </c>
      <c r="CE273">
        <v>0.45756999999999998</v>
      </c>
      <c r="CF273">
        <v>0.92420000000000002</v>
      </c>
      <c r="CG273">
        <v>3.0771999999999999</v>
      </c>
      <c r="CH273">
        <v>0.34562999999999999</v>
      </c>
      <c r="CI273">
        <v>1.3349599999999999</v>
      </c>
      <c r="CJ273">
        <v>0.70033000000000001</v>
      </c>
      <c r="CK273">
        <v>6.8425599999999998</v>
      </c>
      <c r="CL273">
        <v>21.47</v>
      </c>
      <c r="CM273">
        <v>7.2466699999999999</v>
      </c>
      <c r="CN273">
        <v>0.4</v>
      </c>
      <c r="CO273">
        <v>0.26667000000000002</v>
      </c>
      <c r="CP273">
        <v>0.13333</v>
      </c>
      <c r="CQ273">
        <v>0.3</v>
      </c>
      <c r="CR273">
        <v>0.36680000000000001</v>
      </c>
      <c r="CS273">
        <v>1.1670700000000001</v>
      </c>
      <c r="CT273">
        <v>0.13333</v>
      </c>
      <c r="CU273">
        <v>3.0670999999999999</v>
      </c>
      <c r="CV273">
        <v>0.1</v>
      </c>
      <c r="CW273">
        <v>1.1032999999999999</v>
      </c>
      <c r="CX273">
        <v>6.9339999999999999E-2</v>
      </c>
      <c r="CY273">
        <v>0</v>
      </c>
      <c r="CZ273">
        <v>0</v>
      </c>
      <c r="DA273">
        <v>7.1042699999999996</v>
      </c>
      <c r="DB273">
        <v>0.16667000000000001</v>
      </c>
      <c r="DC273">
        <v>6.6669999999999993E-2</v>
      </c>
      <c r="DD273">
        <v>0.30013000000000001</v>
      </c>
      <c r="DE273">
        <v>0.1</v>
      </c>
      <c r="DF273">
        <v>2.8953700000000002</v>
      </c>
      <c r="DG273">
        <v>3.3329999999999999E-2</v>
      </c>
      <c r="DH273">
        <v>0</v>
      </c>
      <c r="DI273">
        <v>0</v>
      </c>
      <c r="DJ273">
        <v>3.5648300000000002</v>
      </c>
      <c r="DK273">
        <v>0</v>
      </c>
      <c r="DL273">
        <v>0</v>
      </c>
      <c r="DM273">
        <v>0.37040000000000001</v>
      </c>
      <c r="DN273">
        <v>0.17466999999999999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0.54505999999999999</v>
      </c>
      <c r="EA273">
        <v>0.66666999999999998</v>
      </c>
      <c r="EB273">
        <v>0.43332999999999999</v>
      </c>
      <c r="EC273">
        <v>10.111470000000001</v>
      </c>
      <c r="ED273">
        <v>0.69520000000000004</v>
      </c>
      <c r="EE273">
        <v>43.333329999999997</v>
      </c>
      <c r="EF273">
        <v>1.01603</v>
      </c>
      <c r="EG273">
        <v>3.7376999999999998</v>
      </c>
      <c r="EH273">
        <v>0.59023000000000003</v>
      </c>
      <c r="EI273">
        <v>511.17</v>
      </c>
      <c r="EJ273">
        <v>0</v>
      </c>
      <c r="EK273">
        <v>0</v>
      </c>
      <c r="EL273">
        <v>0</v>
      </c>
      <c r="EM273" t="s">
        <v>241</v>
      </c>
      <c r="ES273" t="s">
        <v>241</v>
      </c>
      <c r="FA273" t="s">
        <v>242</v>
      </c>
      <c r="GA273" t="s">
        <v>241</v>
      </c>
      <c r="GE273" t="s">
        <v>242</v>
      </c>
      <c r="GF273" t="s">
        <v>241</v>
      </c>
      <c r="GG273" t="s">
        <v>235</v>
      </c>
      <c r="GH273" t="s">
        <v>244</v>
      </c>
      <c r="GI273" t="s">
        <v>242</v>
      </c>
      <c r="GJ273" t="s">
        <v>242</v>
      </c>
      <c r="GK273" t="s">
        <v>242</v>
      </c>
      <c r="GL273">
        <v>0</v>
      </c>
      <c r="GM273">
        <v>0</v>
      </c>
      <c r="GN273">
        <v>0</v>
      </c>
    </row>
    <row r="274" spans="1:214">
      <c r="A274">
        <v>4</v>
      </c>
      <c r="B274" t="s">
        <v>239</v>
      </c>
      <c r="D274" t="s">
        <v>241</v>
      </c>
      <c r="E274" t="s">
        <v>231</v>
      </c>
      <c r="F274">
        <v>349.45001000000002</v>
      </c>
      <c r="G274">
        <v>1462.0988400000001</v>
      </c>
      <c r="H274">
        <v>294.56553000000002</v>
      </c>
      <c r="I274">
        <v>13.79433</v>
      </c>
      <c r="J274">
        <v>11.92867</v>
      </c>
      <c r="K274">
        <v>44.852339999999998</v>
      </c>
      <c r="L274">
        <v>1.8705000000000001</v>
      </c>
      <c r="M274">
        <v>2.6211700000000002</v>
      </c>
      <c r="N274">
        <v>0.70013000000000003</v>
      </c>
      <c r="O274">
        <v>0</v>
      </c>
      <c r="P274">
        <v>110.08667</v>
      </c>
      <c r="Q274">
        <v>100</v>
      </c>
      <c r="R274">
        <v>6.7199999999999996E-2</v>
      </c>
      <c r="S274">
        <v>0.56667000000000001</v>
      </c>
      <c r="T274">
        <v>0.46533000000000002</v>
      </c>
      <c r="U274">
        <v>0.44666</v>
      </c>
      <c r="V274">
        <v>21.33333</v>
      </c>
      <c r="W274">
        <v>0.17093</v>
      </c>
      <c r="X274">
        <v>0.57781000000000005</v>
      </c>
      <c r="Y274">
        <v>0.64032999999999995</v>
      </c>
      <c r="Z274">
        <v>3.51627</v>
      </c>
      <c r="AA274">
        <v>1.3080000000000001</v>
      </c>
      <c r="AB274">
        <v>0.19067000000000001</v>
      </c>
      <c r="AC274">
        <v>11.933339999999999</v>
      </c>
      <c r="AD274">
        <v>23.866669999999999</v>
      </c>
      <c r="AE274">
        <v>1.3333299999999999</v>
      </c>
      <c r="AF274">
        <v>5.6666699999999999</v>
      </c>
      <c r="AG274">
        <v>167.02001000000001</v>
      </c>
      <c r="AH274">
        <v>536.53333999999995</v>
      </c>
      <c r="AI274">
        <v>408.72665999999998</v>
      </c>
      <c r="AJ274">
        <v>48.986669999999997</v>
      </c>
      <c r="AK274">
        <v>336.07</v>
      </c>
      <c r="AL274">
        <v>135</v>
      </c>
      <c r="AM274">
        <v>356.13333</v>
      </c>
      <c r="AN274">
        <v>0.58567000000000002</v>
      </c>
      <c r="AO274">
        <v>2.12324</v>
      </c>
      <c r="AP274">
        <v>0.11187</v>
      </c>
      <c r="AQ274">
        <v>0.21332999999999999</v>
      </c>
      <c r="AR274">
        <v>72.833340000000007</v>
      </c>
      <c r="AS274">
        <v>25.09667</v>
      </c>
      <c r="AT274">
        <v>0</v>
      </c>
      <c r="AU274">
        <v>0</v>
      </c>
      <c r="AV274">
        <v>0</v>
      </c>
      <c r="AW274">
        <v>0</v>
      </c>
      <c r="AX274">
        <v>9.3340000000000006E-2</v>
      </c>
      <c r="AY274">
        <v>9.3340000000000006E-2</v>
      </c>
      <c r="AZ274">
        <v>0</v>
      </c>
      <c r="BA274">
        <v>0.18665999999999999</v>
      </c>
      <c r="BB274">
        <v>10.26314</v>
      </c>
      <c r="BC274">
        <v>0</v>
      </c>
      <c r="BD274">
        <v>15.866669999999999</v>
      </c>
      <c r="BE274">
        <v>26.129809999999999</v>
      </c>
      <c r="BF274">
        <v>0.10933</v>
      </c>
      <c r="BG274">
        <v>4.0000000000000001E-3</v>
      </c>
      <c r="BH274">
        <v>0</v>
      </c>
      <c r="BI274">
        <v>18.281870000000001</v>
      </c>
      <c r="BJ274">
        <v>18.281870000000001</v>
      </c>
      <c r="BK274">
        <v>0.77217000000000002</v>
      </c>
      <c r="BL274">
        <v>0.58284000000000002</v>
      </c>
      <c r="BM274">
        <v>0.15526000000000001</v>
      </c>
      <c r="BN274">
        <v>0.37380000000000002</v>
      </c>
      <c r="BO274">
        <v>9.8430000000000004E-2</v>
      </c>
      <c r="BP274">
        <v>0.49497000000000002</v>
      </c>
      <c r="BQ274">
        <v>1.4848699999999999</v>
      </c>
      <c r="BR274">
        <v>0.73770000000000002</v>
      </c>
      <c r="BS274">
        <v>1.21519</v>
      </c>
      <c r="BT274">
        <v>0.83377000000000001</v>
      </c>
      <c r="BU274">
        <v>0.30676999999999999</v>
      </c>
      <c r="BV274">
        <v>0.15606999999999999</v>
      </c>
      <c r="BW274">
        <v>0.62565999999999999</v>
      </c>
      <c r="BX274">
        <v>0.57479999999999998</v>
      </c>
      <c r="BY274">
        <v>0.54161000000000004</v>
      </c>
      <c r="BZ274">
        <v>0.16273000000000001</v>
      </c>
      <c r="CA274">
        <v>0.82052999999999998</v>
      </c>
      <c r="CB274">
        <v>0.47897000000000001</v>
      </c>
      <c r="CC274">
        <v>0.32023000000000001</v>
      </c>
      <c r="CD274">
        <v>6.7407000000000004</v>
      </c>
      <c r="CE274">
        <v>0.45756999999999998</v>
      </c>
      <c r="CF274">
        <v>0.92420000000000002</v>
      </c>
      <c r="CG274">
        <v>3.0771999999999999</v>
      </c>
      <c r="CH274">
        <v>0.34562999999999999</v>
      </c>
      <c r="CI274">
        <v>1.3349599999999999</v>
      </c>
      <c r="CJ274">
        <v>0.70033000000000001</v>
      </c>
      <c r="CK274">
        <v>6.8425599999999998</v>
      </c>
      <c r="CL274">
        <v>21.47</v>
      </c>
      <c r="CM274">
        <v>7.2466699999999999</v>
      </c>
      <c r="CN274">
        <v>0.4</v>
      </c>
      <c r="CO274">
        <v>0.26667000000000002</v>
      </c>
      <c r="CP274">
        <v>0.13333</v>
      </c>
      <c r="CQ274">
        <v>0.3</v>
      </c>
      <c r="CR274">
        <v>0.36680000000000001</v>
      </c>
      <c r="CS274">
        <v>1.1670700000000001</v>
      </c>
      <c r="CT274">
        <v>0.13333</v>
      </c>
      <c r="CU274">
        <v>3.0670999999999999</v>
      </c>
      <c r="CV274">
        <v>0.1</v>
      </c>
      <c r="CW274">
        <v>1.1032999999999999</v>
      </c>
      <c r="CX274">
        <v>6.9339999999999999E-2</v>
      </c>
      <c r="CY274">
        <v>0</v>
      </c>
      <c r="CZ274">
        <v>0</v>
      </c>
      <c r="DA274">
        <v>7.1042699999999996</v>
      </c>
      <c r="DB274">
        <v>0.16667000000000001</v>
      </c>
      <c r="DC274">
        <v>6.6669999999999993E-2</v>
      </c>
      <c r="DD274">
        <v>0.30013000000000001</v>
      </c>
      <c r="DE274">
        <v>0.1</v>
      </c>
      <c r="DF274">
        <v>2.8953700000000002</v>
      </c>
      <c r="DG274">
        <v>3.3329999999999999E-2</v>
      </c>
      <c r="DH274">
        <v>0</v>
      </c>
      <c r="DI274">
        <v>0</v>
      </c>
      <c r="DJ274">
        <v>3.5648300000000002</v>
      </c>
      <c r="DK274">
        <v>0</v>
      </c>
      <c r="DL274">
        <v>0</v>
      </c>
      <c r="DM274">
        <v>0.37040000000000001</v>
      </c>
      <c r="DN274">
        <v>0.17466999999999999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0.54505999999999999</v>
      </c>
      <c r="EA274">
        <v>0.66666999999999998</v>
      </c>
      <c r="EB274">
        <v>0.43332999999999999</v>
      </c>
      <c r="EC274">
        <v>10.111470000000001</v>
      </c>
      <c r="ED274">
        <v>0.69520000000000004</v>
      </c>
      <c r="EE274">
        <v>43.333329999999997</v>
      </c>
      <c r="EF274">
        <v>1.01603</v>
      </c>
      <c r="EG274">
        <v>3.7376999999999998</v>
      </c>
      <c r="EH274">
        <v>0.59023000000000003</v>
      </c>
      <c r="EI274">
        <v>511.17</v>
      </c>
      <c r="EJ274">
        <v>0</v>
      </c>
      <c r="EK274">
        <v>0</v>
      </c>
      <c r="EL274">
        <v>0</v>
      </c>
      <c r="EM274" t="s">
        <v>241</v>
      </c>
      <c r="EN274" t="s">
        <v>242</v>
      </c>
      <c r="EO274" t="s">
        <v>242</v>
      </c>
      <c r="EP274" t="s">
        <v>242</v>
      </c>
      <c r="EQ274" t="s">
        <v>242</v>
      </c>
      <c r="ER274" t="s">
        <v>242</v>
      </c>
      <c r="ES274" t="s">
        <v>241</v>
      </c>
      <c r="ET274" t="s">
        <v>242</v>
      </c>
      <c r="EU274" t="s">
        <v>242</v>
      </c>
      <c r="EV274" t="s">
        <v>242</v>
      </c>
      <c r="EW274" t="s">
        <v>242</v>
      </c>
      <c r="EX274" t="s">
        <v>242</v>
      </c>
      <c r="EY274" t="s">
        <v>242</v>
      </c>
      <c r="EZ274" t="s">
        <v>242</v>
      </c>
      <c r="FA274" t="s">
        <v>242</v>
      </c>
      <c r="FB274" t="s">
        <v>242</v>
      </c>
      <c r="FC274" t="s">
        <v>242</v>
      </c>
      <c r="FD274" t="s">
        <v>242</v>
      </c>
      <c r="FE274" t="s">
        <v>242</v>
      </c>
      <c r="FF274" t="s">
        <v>242</v>
      </c>
      <c r="FG274" t="s">
        <v>242</v>
      </c>
      <c r="FH274" t="s">
        <v>242</v>
      </c>
      <c r="FI274" t="s">
        <v>242</v>
      </c>
      <c r="FJ274" t="s">
        <v>242</v>
      </c>
      <c r="FK274" t="s">
        <v>242</v>
      </c>
      <c r="FL274" t="s">
        <v>242</v>
      </c>
      <c r="FM274" t="s">
        <v>242</v>
      </c>
      <c r="FN274" t="s">
        <v>242</v>
      </c>
      <c r="FO274" t="s">
        <v>242</v>
      </c>
      <c r="FP274" t="s">
        <v>242</v>
      </c>
      <c r="FQ274" t="s">
        <v>242</v>
      </c>
      <c r="FR274" t="s">
        <v>242</v>
      </c>
      <c r="FS274" t="s">
        <v>242</v>
      </c>
      <c r="FT274" t="s">
        <v>242</v>
      </c>
      <c r="FU274" t="s">
        <v>242</v>
      </c>
      <c r="FV274" t="s">
        <v>242</v>
      </c>
      <c r="FW274" t="s">
        <v>242</v>
      </c>
      <c r="FX274" t="s">
        <v>242</v>
      </c>
      <c r="FY274" t="s">
        <v>242</v>
      </c>
      <c r="FZ274" t="s">
        <v>242</v>
      </c>
      <c r="GA274" t="s">
        <v>241</v>
      </c>
      <c r="GB274" t="s">
        <v>242</v>
      </c>
      <c r="GC274" t="s">
        <v>242</v>
      </c>
      <c r="GD274" t="s">
        <v>242</v>
      </c>
      <c r="GE274" t="s">
        <v>242</v>
      </c>
      <c r="GF274" t="s">
        <v>241</v>
      </c>
      <c r="GG274" t="s">
        <v>235</v>
      </c>
      <c r="GH274" t="s">
        <v>244</v>
      </c>
      <c r="GI274" t="s">
        <v>242</v>
      </c>
      <c r="GJ274" t="s">
        <v>242</v>
      </c>
      <c r="GK274" t="s">
        <v>242</v>
      </c>
      <c r="GL274">
        <v>0</v>
      </c>
      <c r="GM274">
        <v>0</v>
      </c>
      <c r="GN274">
        <v>0</v>
      </c>
      <c r="GR274" t="s">
        <v>242</v>
      </c>
      <c r="GS274" t="s">
        <v>242</v>
      </c>
      <c r="GT274" t="s">
        <v>242</v>
      </c>
      <c r="GU274" t="s">
        <v>242</v>
      </c>
      <c r="GV274" t="s">
        <v>242</v>
      </c>
      <c r="GW274" t="s">
        <v>242</v>
      </c>
      <c r="GX274" t="s">
        <v>242</v>
      </c>
      <c r="GY274" t="s">
        <v>242</v>
      </c>
      <c r="GZ274" t="s">
        <v>242</v>
      </c>
      <c r="HA274" t="s">
        <v>242</v>
      </c>
      <c r="HB274" t="s">
        <v>242</v>
      </c>
      <c r="HC274" t="s">
        <v>242</v>
      </c>
      <c r="HD274" t="s">
        <v>242</v>
      </c>
      <c r="HE274" t="s">
        <v>242</v>
      </c>
      <c r="HF274" t="s">
        <v>242</v>
      </c>
    </row>
    <row r="275" spans="1:214">
      <c r="A275">
        <v>3</v>
      </c>
      <c r="B275" t="s">
        <v>265</v>
      </c>
      <c r="F275">
        <v>465.5</v>
      </c>
      <c r="G275">
        <v>1947.652</v>
      </c>
      <c r="H275">
        <v>103.398</v>
      </c>
      <c r="I275">
        <v>21.39</v>
      </c>
      <c r="J275">
        <v>30.55</v>
      </c>
      <c r="K275">
        <v>24.38</v>
      </c>
      <c r="L275">
        <v>4.6520000000000001</v>
      </c>
      <c r="M275">
        <v>4.7539999999999996</v>
      </c>
      <c r="N275">
        <v>0.313</v>
      </c>
      <c r="O275">
        <v>0</v>
      </c>
      <c r="P275">
        <v>5.4</v>
      </c>
      <c r="Q275">
        <v>2.4</v>
      </c>
      <c r="R275">
        <v>1.6E-2</v>
      </c>
      <c r="S275">
        <v>0</v>
      </c>
      <c r="T275">
        <v>0.67600000000000005</v>
      </c>
      <c r="U275">
        <v>0.51500000000000001</v>
      </c>
      <c r="V275">
        <v>37.5</v>
      </c>
      <c r="W275">
        <v>0.77300000000000002</v>
      </c>
      <c r="X275">
        <v>0.252</v>
      </c>
      <c r="Y275">
        <v>3.3639999999999999</v>
      </c>
      <c r="Z275">
        <v>7.1589999999999998</v>
      </c>
      <c r="AA275">
        <v>0.78300000000000003</v>
      </c>
      <c r="AB275">
        <v>0.52200000000000002</v>
      </c>
      <c r="AC275">
        <v>4.46</v>
      </c>
      <c r="AD275">
        <v>29.7</v>
      </c>
      <c r="AE275">
        <v>1.2</v>
      </c>
      <c r="AF275">
        <v>51.078000000000003</v>
      </c>
      <c r="AG275">
        <v>1198.0999999999999</v>
      </c>
      <c r="AH275">
        <v>523</v>
      </c>
      <c r="AI275">
        <v>44.3</v>
      </c>
      <c r="AJ275">
        <v>56</v>
      </c>
      <c r="AK275">
        <v>247.3</v>
      </c>
      <c r="AL275">
        <v>247.1</v>
      </c>
      <c r="AM275">
        <v>1659.7</v>
      </c>
      <c r="AN275">
        <v>2.1549999999999998</v>
      </c>
      <c r="AO275">
        <v>2.9470000000000001</v>
      </c>
      <c r="AP275">
        <v>0.27</v>
      </c>
      <c r="AQ275">
        <v>0.89700000000000002</v>
      </c>
      <c r="AR275">
        <v>111</v>
      </c>
      <c r="AS275">
        <v>4.6100000000000003</v>
      </c>
      <c r="AT275">
        <v>0</v>
      </c>
      <c r="AU275">
        <v>0</v>
      </c>
      <c r="AV275">
        <v>0</v>
      </c>
      <c r="AW275">
        <v>0</v>
      </c>
      <c r="AX275">
        <v>0.88400000000000001</v>
      </c>
      <c r="AY275">
        <v>0.53500000000000003</v>
      </c>
      <c r="AZ275">
        <v>0</v>
      </c>
      <c r="BA275">
        <v>1.419</v>
      </c>
      <c r="BB275">
        <v>1.155</v>
      </c>
      <c r="BC275">
        <v>1.1850000000000001</v>
      </c>
      <c r="BD275">
        <v>0</v>
      </c>
      <c r="BE275">
        <v>2.3450000000000002</v>
      </c>
      <c r="BF275">
        <v>0.01</v>
      </c>
      <c r="BG275">
        <v>0</v>
      </c>
      <c r="BH275">
        <v>0</v>
      </c>
      <c r="BI275">
        <v>21.320799999999998</v>
      </c>
      <c r="BJ275">
        <v>21.320799999999998</v>
      </c>
      <c r="BK275">
        <v>1.2330000000000001</v>
      </c>
      <c r="BL275">
        <v>1.498</v>
      </c>
      <c r="BM275">
        <v>0.4778</v>
      </c>
      <c r="BN275">
        <v>1.0720000000000001</v>
      </c>
      <c r="BO275">
        <v>0.14299999999999999</v>
      </c>
      <c r="BP275">
        <v>1.82</v>
      </c>
      <c r="BQ275">
        <v>2.6190000000000002</v>
      </c>
      <c r="BR275">
        <v>0.96399999999999997</v>
      </c>
      <c r="BS275">
        <v>1.494</v>
      </c>
      <c r="BT275">
        <v>1.6439999999999999</v>
      </c>
      <c r="BU275">
        <v>0.48499999999999999</v>
      </c>
      <c r="BV275">
        <v>0.255</v>
      </c>
      <c r="BW275">
        <v>0.84699999999999998</v>
      </c>
      <c r="BX275">
        <v>0.70699999999999996</v>
      </c>
      <c r="BY275">
        <v>0.89200000000000002</v>
      </c>
      <c r="BZ275">
        <v>0.23</v>
      </c>
      <c r="CA275">
        <v>1.083</v>
      </c>
      <c r="CB275">
        <v>1.2110000000000001</v>
      </c>
      <c r="CC275">
        <v>0.70099999999999996</v>
      </c>
      <c r="CD275">
        <v>10.494999999999999</v>
      </c>
      <c r="CE275">
        <v>1.145</v>
      </c>
      <c r="CF275">
        <v>1.8740000000000001</v>
      </c>
      <c r="CG275">
        <v>3.552</v>
      </c>
      <c r="CH275">
        <v>1.0629999999999999</v>
      </c>
      <c r="CI275">
        <v>1.0920000000000001</v>
      </c>
      <c r="CJ275">
        <v>0.89800000000000002</v>
      </c>
      <c r="CK275">
        <v>9.6240000000000006</v>
      </c>
      <c r="CL275">
        <v>153.5</v>
      </c>
      <c r="CM275">
        <v>50.6</v>
      </c>
      <c r="CN275">
        <v>0</v>
      </c>
      <c r="CO275">
        <v>0</v>
      </c>
      <c r="CP275">
        <v>0</v>
      </c>
      <c r="CQ275">
        <v>0</v>
      </c>
      <c r="CR275">
        <v>0.06</v>
      </c>
      <c r="CS275">
        <v>0.38400000000000001</v>
      </c>
      <c r="CT275">
        <v>1.2E-2</v>
      </c>
      <c r="CU275">
        <v>6.6680000000000001</v>
      </c>
      <c r="CV275">
        <v>2.4E-2</v>
      </c>
      <c r="CW275">
        <v>3.7490000000000001</v>
      </c>
      <c r="CX275">
        <v>1.2E-2</v>
      </c>
      <c r="CY275">
        <v>0</v>
      </c>
      <c r="CZ275">
        <v>0</v>
      </c>
      <c r="DA275">
        <v>10.923</v>
      </c>
      <c r="DB275">
        <v>0</v>
      </c>
      <c r="DC275">
        <v>0</v>
      </c>
      <c r="DD275">
        <v>0.91200000000000003</v>
      </c>
      <c r="DE275">
        <v>1.2E-2</v>
      </c>
      <c r="DF275">
        <v>12.907999999999999</v>
      </c>
      <c r="DG275">
        <v>0.252</v>
      </c>
      <c r="DH275">
        <v>0</v>
      </c>
      <c r="DI275">
        <v>0</v>
      </c>
      <c r="DJ275">
        <v>14.084</v>
      </c>
      <c r="DK275">
        <v>0</v>
      </c>
      <c r="DL275">
        <v>0</v>
      </c>
      <c r="DM275">
        <v>3.2360000000000002</v>
      </c>
      <c r="DN275">
        <v>0.28899999999999998</v>
      </c>
      <c r="DO275">
        <v>0</v>
      </c>
      <c r="DP275">
        <v>0</v>
      </c>
      <c r="DQ275">
        <v>3.5999999999999997E-2</v>
      </c>
      <c r="DR275">
        <v>2.4E-2</v>
      </c>
      <c r="DS275">
        <v>0.06</v>
      </c>
      <c r="DT275">
        <v>1.2E-2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3.657</v>
      </c>
      <c r="EA275">
        <v>0</v>
      </c>
      <c r="EB275">
        <v>0</v>
      </c>
      <c r="EC275">
        <v>28.65</v>
      </c>
      <c r="ED275">
        <v>1.7689999999999999</v>
      </c>
      <c r="EE275">
        <v>68.400000000000006</v>
      </c>
      <c r="EF275">
        <v>2.8029999999999999</v>
      </c>
      <c r="EG275">
        <v>2.0316700000000001</v>
      </c>
      <c r="EH275">
        <v>2.4289999999999998</v>
      </c>
      <c r="EI275">
        <v>175</v>
      </c>
      <c r="EJ275">
        <v>0</v>
      </c>
      <c r="EK275">
        <v>0</v>
      </c>
      <c r="EL275">
        <v>0</v>
      </c>
      <c r="EM275" t="s">
        <v>241</v>
      </c>
      <c r="EX275" t="s">
        <v>241</v>
      </c>
      <c r="FA275" t="s">
        <v>242</v>
      </c>
      <c r="FG275" t="s">
        <v>241</v>
      </c>
      <c r="FH275" t="s">
        <v>241</v>
      </c>
      <c r="FI275" t="s">
        <v>241</v>
      </c>
      <c r="FJ275" t="s">
        <v>241</v>
      </c>
      <c r="GA275" t="s">
        <v>242</v>
      </c>
      <c r="GE275" t="s">
        <v>242</v>
      </c>
      <c r="GF275" t="s">
        <v>242</v>
      </c>
      <c r="GG275" t="s">
        <v>266</v>
      </c>
      <c r="GH275" t="s">
        <v>250</v>
      </c>
      <c r="GI275" t="s">
        <v>242</v>
      </c>
      <c r="GJ275" t="s">
        <v>242</v>
      </c>
      <c r="GK275" t="s">
        <v>242</v>
      </c>
      <c r="GL275">
        <v>0</v>
      </c>
      <c r="GM275">
        <v>0</v>
      </c>
      <c r="GN275">
        <v>0</v>
      </c>
    </row>
    <row r="276" spans="1:214">
      <c r="A276">
        <v>4</v>
      </c>
      <c r="B276" t="s">
        <v>341</v>
      </c>
      <c r="D276" t="s">
        <v>241</v>
      </c>
      <c r="E276" t="s">
        <v>231</v>
      </c>
      <c r="F276">
        <v>465.5</v>
      </c>
      <c r="G276">
        <v>1947.652</v>
      </c>
      <c r="H276">
        <v>103.398</v>
      </c>
      <c r="I276">
        <v>21.39</v>
      </c>
      <c r="J276">
        <v>30.55</v>
      </c>
      <c r="K276">
        <v>24.38</v>
      </c>
      <c r="L276">
        <v>4.6520000000000001</v>
      </c>
      <c r="M276">
        <v>4.7539999999999996</v>
      </c>
      <c r="N276">
        <v>0.313</v>
      </c>
      <c r="O276">
        <v>0</v>
      </c>
      <c r="P276">
        <v>5.4</v>
      </c>
      <c r="Q276">
        <v>2.4</v>
      </c>
      <c r="R276">
        <v>1.6E-2</v>
      </c>
      <c r="S276">
        <v>0</v>
      </c>
      <c r="T276">
        <v>0.67600000000000005</v>
      </c>
      <c r="U276">
        <v>0.51500000000000001</v>
      </c>
      <c r="V276">
        <v>37.5</v>
      </c>
      <c r="W276">
        <v>0.77300000000000002</v>
      </c>
      <c r="X276">
        <v>0.252</v>
      </c>
      <c r="Y276">
        <v>3.3639999999999999</v>
      </c>
      <c r="Z276">
        <v>7.1589999999999998</v>
      </c>
      <c r="AA276">
        <v>0.78300000000000003</v>
      </c>
      <c r="AB276">
        <v>0.52200000000000002</v>
      </c>
      <c r="AC276">
        <v>4.46</v>
      </c>
      <c r="AD276">
        <v>29.7</v>
      </c>
      <c r="AE276">
        <v>1.2</v>
      </c>
      <c r="AF276">
        <v>51.078000000000003</v>
      </c>
      <c r="AG276">
        <v>1198.0999999999999</v>
      </c>
      <c r="AH276">
        <v>523</v>
      </c>
      <c r="AI276">
        <v>44.3</v>
      </c>
      <c r="AJ276">
        <v>56</v>
      </c>
      <c r="AK276">
        <v>247.3</v>
      </c>
      <c r="AL276">
        <v>247.1</v>
      </c>
      <c r="AM276">
        <v>1659.7</v>
      </c>
      <c r="AN276">
        <v>2.1549999999999998</v>
      </c>
      <c r="AO276">
        <v>2.9470000000000001</v>
      </c>
      <c r="AP276">
        <v>0.27</v>
      </c>
      <c r="AQ276">
        <v>0.89700000000000002</v>
      </c>
      <c r="AR276">
        <v>111</v>
      </c>
      <c r="AS276">
        <v>4.6100000000000003</v>
      </c>
      <c r="AT276">
        <v>0</v>
      </c>
      <c r="AU276">
        <v>0</v>
      </c>
      <c r="AV276">
        <v>0</v>
      </c>
      <c r="AW276">
        <v>0</v>
      </c>
      <c r="AX276">
        <v>0.88400000000000001</v>
      </c>
      <c r="AY276">
        <v>0.53500000000000003</v>
      </c>
      <c r="AZ276">
        <v>0</v>
      </c>
      <c r="BA276">
        <v>1.419</v>
      </c>
      <c r="BB276">
        <v>1.155</v>
      </c>
      <c r="BC276">
        <v>1.1850000000000001</v>
      </c>
      <c r="BD276">
        <v>0</v>
      </c>
      <c r="BE276">
        <v>2.3450000000000002</v>
      </c>
      <c r="BF276">
        <v>0.01</v>
      </c>
      <c r="BG276">
        <v>0</v>
      </c>
      <c r="BH276">
        <v>0</v>
      </c>
      <c r="BI276">
        <v>21.320799999999998</v>
      </c>
      <c r="BJ276">
        <v>21.320799999999998</v>
      </c>
      <c r="BK276">
        <v>1.2330000000000001</v>
      </c>
      <c r="BL276">
        <v>1.498</v>
      </c>
      <c r="BM276">
        <v>0.4778</v>
      </c>
      <c r="BN276">
        <v>1.0720000000000001</v>
      </c>
      <c r="BO276">
        <v>0.14299999999999999</v>
      </c>
      <c r="BP276">
        <v>1.82</v>
      </c>
      <c r="BQ276">
        <v>2.6190000000000002</v>
      </c>
      <c r="BR276">
        <v>0.96399999999999997</v>
      </c>
      <c r="BS276">
        <v>1.494</v>
      </c>
      <c r="BT276">
        <v>1.6439999999999999</v>
      </c>
      <c r="BU276">
        <v>0.48499999999999999</v>
      </c>
      <c r="BV276">
        <v>0.255</v>
      </c>
      <c r="BW276">
        <v>0.84699999999999998</v>
      </c>
      <c r="BX276">
        <v>0.70699999999999996</v>
      </c>
      <c r="BY276">
        <v>0.89200000000000002</v>
      </c>
      <c r="BZ276">
        <v>0.23</v>
      </c>
      <c r="CA276">
        <v>1.083</v>
      </c>
      <c r="CB276">
        <v>1.2110000000000001</v>
      </c>
      <c r="CC276">
        <v>0.70099999999999996</v>
      </c>
      <c r="CD276">
        <v>10.494999999999999</v>
      </c>
      <c r="CE276">
        <v>1.145</v>
      </c>
      <c r="CF276">
        <v>1.8740000000000001</v>
      </c>
      <c r="CG276">
        <v>3.552</v>
      </c>
      <c r="CH276">
        <v>1.0629999999999999</v>
      </c>
      <c r="CI276">
        <v>1.0920000000000001</v>
      </c>
      <c r="CJ276">
        <v>0.89800000000000002</v>
      </c>
      <c r="CK276">
        <v>9.6240000000000006</v>
      </c>
      <c r="CL276">
        <v>153.5</v>
      </c>
      <c r="CM276">
        <v>50.6</v>
      </c>
      <c r="CN276">
        <v>0</v>
      </c>
      <c r="CO276">
        <v>0</v>
      </c>
      <c r="CP276">
        <v>0</v>
      </c>
      <c r="CQ276">
        <v>0</v>
      </c>
      <c r="CR276">
        <v>0.06</v>
      </c>
      <c r="CS276">
        <v>0.38400000000000001</v>
      </c>
      <c r="CT276">
        <v>1.2E-2</v>
      </c>
      <c r="CU276">
        <v>6.6680000000000001</v>
      </c>
      <c r="CV276">
        <v>2.4E-2</v>
      </c>
      <c r="CW276">
        <v>3.7490000000000001</v>
      </c>
      <c r="CX276">
        <v>1.2E-2</v>
      </c>
      <c r="CY276">
        <v>0</v>
      </c>
      <c r="CZ276">
        <v>0</v>
      </c>
      <c r="DA276">
        <v>10.923</v>
      </c>
      <c r="DB276">
        <v>0</v>
      </c>
      <c r="DC276">
        <v>0</v>
      </c>
      <c r="DD276">
        <v>0.91200000000000003</v>
      </c>
      <c r="DE276">
        <v>1.2E-2</v>
      </c>
      <c r="DF276">
        <v>12.907999999999999</v>
      </c>
      <c r="DG276">
        <v>0.252</v>
      </c>
      <c r="DH276">
        <v>0</v>
      </c>
      <c r="DI276">
        <v>0</v>
      </c>
      <c r="DJ276">
        <v>14.084</v>
      </c>
      <c r="DK276">
        <v>0</v>
      </c>
      <c r="DL276">
        <v>0</v>
      </c>
      <c r="DM276">
        <v>3.2360000000000002</v>
      </c>
      <c r="DN276">
        <v>0.28899999999999998</v>
      </c>
      <c r="DO276">
        <v>0</v>
      </c>
      <c r="DP276">
        <v>0</v>
      </c>
      <c r="DQ276">
        <v>3.5999999999999997E-2</v>
      </c>
      <c r="DR276">
        <v>2.4E-2</v>
      </c>
      <c r="DS276">
        <v>0.06</v>
      </c>
      <c r="DT276">
        <v>1.2E-2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3.657</v>
      </c>
      <c r="EA276">
        <v>0</v>
      </c>
      <c r="EB276">
        <v>0</v>
      </c>
      <c r="EC276">
        <v>28.65</v>
      </c>
      <c r="ED276">
        <v>1.7689999999999999</v>
      </c>
      <c r="EE276">
        <v>68.400000000000006</v>
      </c>
      <c r="EF276">
        <v>2.8029999999999999</v>
      </c>
      <c r="EG276">
        <v>2.0316700000000001</v>
      </c>
      <c r="EH276">
        <v>2.4289999999999998</v>
      </c>
      <c r="EI276">
        <v>175</v>
      </c>
      <c r="EJ276">
        <v>0</v>
      </c>
      <c r="EK276">
        <v>0</v>
      </c>
      <c r="EL276">
        <v>0</v>
      </c>
      <c r="EM276" t="s">
        <v>241</v>
      </c>
      <c r="EN276" t="s">
        <v>242</v>
      </c>
      <c r="EO276" t="s">
        <v>242</v>
      </c>
      <c r="EP276" t="s">
        <v>242</v>
      </c>
      <c r="EQ276" t="s">
        <v>242</v>
      </c>
      <c r="ER276" t="s">
        <v>242</v>
      </c>
      <c r="ES276" t="s">
        <v>242</v>
      </c>
      <c r="ET276" t="s">
        <v>242</v>
      </c>
      <c r="EU276" t="s">
        <v>242</v>
      </c>
      <c r="EV276" t="s">
        <v>242</v>
      </c>
      <c r="EW276" t="s">
        <v>242</v>
      </c>
      <c r="EX276" t="s">
        <v>241</v>
      </c>
      <c r="EY276" t="s">
        <v>242</v>
      </c>
      <c r="EZ276" t="s">
        <v>242</v>
      </c>
      <c r="FA276" t="s">
        <v>242</v>
      </c>
      <c r="FB276" t="s">
        <v>242</v>
      </c>
      <c r="FC276" t="s">
        <v>242</v>
      </c>
      <c r="FD276" t="s">
        <v>242</v>
      </c>
      <c r="FE276" t="s">
        <v>242</v>
      </c>
      <c r="FF276" t="s">
        <v>242</v>
      </c>
      <c r="FG276" t="s">
        <v>241</v>
      </c>
      <c r="FH276" t="s">
        <v>241</v>
      </c>
      <c r="FI276" t="s">
        <v>241</v>
      </c>
      <c r="FJ276" t="s">
        <v>241</v>
      </c>
      <c r="FK276" t="s">
        <v>242</v>
      </c>
      <c r="FL276" t="s">
        <v>242</v>
      </c>
      <c r="FM276" t="s">
        <v>242</v>
      </c>
      <c r="FN276" t="s">
        <v>242</v>
      </c>
      <c r="FO276" t="s">
        <v>242</v>
      </c>
      <c r="FP276" t="s">
        <v>242</v>
      </c>
      <c r="FQ276" t="s">
        <v>242</v>
      </c>
      <c r="FR276" t="s">
        <v>242</v>
      </c>
      <c r="FS276" t="s">
        <v>242</v>
      </c>
      <c r="FT276" t="s">
        <v>242</v>
      </c>
      <c r="FU276" t="s">
        <v>242</v>
      </c>
      <c r="FV276" t="s">
        <v>242</v>
      </c>
      <c r="FW276" t="s">
        <v>242</v>
      </c>
      <c r="FX276" t="s">
        <v>242</v>
      </c>
      <c r="FY276" t="s">
        <v>242</v>
      </c>
      <c r="FZ276" t="s">
        <v>242</v>
      </c>
      <c r="GA276" t="s">
        <v>242</v>
      </c>
      <c r="GB276" t="s">
        <v>242</v>
      </c>
      <c r="GC276" t="s">
        <v>242</v>
      </c>
      <c r="GD276" t="s">
        <v>242</v>
      </c>
      <c r="GE276" t="s">
        <v>242</v>
      </c>
      <c r="GF276" t="s">
        <v>242</v>
      </c>
      <c r="GG276" t="s">
        <v>266</v>
      </c>
      <c r="GH276" t="s">
        <v>250</v>
      </c>
      <c r="GI276" t="s">
        <v>242</v>
      </c>
      <c r="GJ276" t="s">
        <v>242</v>
      </c>
      <c r="GK276" t="s">
        <v>242</v>
      </c>
      <c r="GL276">
        <v>0</v>
      </c>
      <c r="GM276">
        <v>0</v>
      </c>
      <c r="GN276">
        <v>0</v>
      </c>
      <c r="GR276" t="s">
        <v>242</v>
      </c>
      <c r="GS276" t="s">
        <v>242</v>
      </c>
      <c r="GT276" t="s">
        <v>242</v>
      </c>
      <c r="GU276" t="s">
        <v>242</v>
      </c>
      <c r="GV276" t="s">
        <v>242</v>
      </c>
      <c r="GW276" t="s">
        <v>242</v>
      </c>
      <c r="GX276" t="s">
        <v>242</v>
      </c>
      <c r="GY276" t="s">
        <v>242</v>
      </c>
      <c r="GZ276" t="s">
        <v>242</v>
      </c>
      <c r="HA276" t="s">
        <v>242</v>
      </c>
      <c r="HB276" t="s">
        <v>242</v>
      </c>
      <c r="HC276" t="s">
        <v>242</v>
      </c>
      <c r="HD276" t="s">
        <v>242</v>
      </c>
      <c r="HE276" t="s">
        <v>242</v>
      </c>
      <c r="HF276" t="s">
        <v>242</v>
      </c>
    </row>
    <row r="277" spans="1:214">
      <c r="A277">
        <v>3</v>
      </c>
      <c r="B277" t="s">
        <v>267</v>
      </c>
      <c r="F277">
        <v>536.29999999999995</v>
      </c>
      <c r="G277">
        <v>2243.8791999999999</v>
      </c>
      <c r="H277">
        <v>96.486000000000004</v>
      </c>
      <c r="I277">
        <v>20.405999999999999</v>
      </c>
      <c r="J277">
        <v>38.637999999999998</v>
      </c>
      <c r="K277">
        <v>24.5</v>
      </c>
      <c r="L277">
        <v>4.7119999999999997</v>
      </c>
      <c r="M277">
        <v>4.3940000000000001</v>
      </c>
      <c r="N277">
        <v>0.313</v>
      </c>
      <c r="O277">
        <v>0</v>
      </c>
      <c r="P277">
        <v>29.4</v>
      </c>
      <c r="Q277">
        <v>6</v>
      </c>
      <c r="R277">
        <v>0.14799999999999999</v>
      </c>
      <c r="S277">
        <v>0</v>
      </c>
      <c r="T277">
        <v>0.7</v>
      </c>
      <c r="U277">
        <v>0.56299999999999994</v>
      </c>
      <c r="V277">
        <v>36.299999999999997</v>
      </c>
      <c r="W277">
        <v>0.52100000000000002</v>
      </c>
      <c r="X277">
        <v>0.26400000000000001</v>
      </c>
      <c r="Y277">
        <v>3.5920000000000001</v>
      </c>
      <c r="Z277">
        <v>7.2430000000000003</v>
      </c>
      <c r="AA277">
        <v>0.72299999999999998</v>
      </c>
      <c r="AB277">
        <v>0.35399999999999998</v>
      </c>
      <c r="AC277">
        <v>3.38</v>
      </c>
      <c r="AD277">
        <v>29.7</v>
      </c>
      <c r="AE277">
        <v>2.4</v>
      </c>
      <c r="AF277">
        <v>49.902000000000001</v>
      </c>
      <c r="AG277">
        <v>1075.7</v>
      </c>
      <c r="AH277">
        <v>443.8</v>
      </c>
      <c r="AI277">
        <v>44.3</v>
      </c>
      <c r="AJ277">
        <v>53.6</v>
      </c>
      <c r="AK277">
        <v>200.5</v>
      </c>
      <c r="AL277">
        <v>238.7</v>
      </c>
      <c r="AM277">
        <v>1495.3</v>
      </c>
      <c r="AN277">
        <v>2.6110000000000002</v>
      </c>
      <c r="AO277">
        <v>3.7389999999999999</v>
      </c>
      <c r="AP277">
        <v>0.29399999999999998</v>
      </c>
      <c r="AQ277">
        <v>0.86099999999999999</v>
      </c>
      <c r="AR277">
        <v>109.8</v>
      </c>
      <c r="AS277">
        <v>3.17</v>
      </c>
      <c r="AT277">
        <v>0</v>
      </c>
      <c r="AU277">
        <v>0</v>
      </c>
      <c r="AV277">
        <v>0</v>
      </c>
      <c r="AW277">
        <v>0</v>
      </c>
      <c r="AX277">
        <v>0.92</v>
      </c>
      <c r="AY277">
        <v>0.55900000000000005</v>
      </c>
      <c r="AZ277">
        <v>0</v>
      </c>
      <c r="BA277">
        <v>1.4790000000000001</v>
      </c>
      <c r="BB277">
        <v>1.143</v>
      </c>
      <c r="BC277">
        <v>1.1850000000000001</v>
      </c>
      <c r="BD277">
        <v>0</v>
      </c>
      <c r="BE277">
        <v>2.3330000000000002</v>
      </c>
      <c r="BF277">
        <v>0.01</v>
      </c>
      <c r="BG277">
        <v>0</v>
      </c>
      <c r="BH277">
        <v>7.1999999999999995E-2</v>
      </c>
      <c r="BI277">
        <v>21.320799999999998</v>
      </c>
      <c r="BJ277">
        <v>21.392800000000001</v>
      </c>
      <c r="BK277">
        <v>1.2450000000000001</v>
      </c>
      <c r="BL277">
        <v>1.51</v>
      </c>
      <c r="BM277">
        <v>0.48980000000000001</v>
      </c>
      <c r="BN277">
        <v>1.0840000000000001</v>
      </c>
      <c r="BO277">
        <v>0.155</v>
      </c>
      <c r="BP277">
        <v>1.8320000000000001</v>
      </c>
      <c r="BQ277">
        <v>2.6549999999999998</v>
      </c>
      <c r="BR277">
        <v>0.94</v>
      </c>
      <c r="BS277">
        <v>1.494</v>
      </c>
      <c r="BT277">
        <v>1.548</v>
      </c>
      <c r="BU277">
        <v>0.46100000000000002</v>
      </c>
      <c r="BV277">
        <v>0.24299999999999999</v>
      </c>
      <c r="BW277">
        <v>0.81100000000000005</v>
      </c>
      <c r="BX277">
        <v>0.65900000000000003</v>
      </c>
      <c r="BY277">
        <v>0.85599999999999998</v>
      </c>
      <c r="BZ277">
        <v>0.218</v>
      </c>
      <c r="CA277">
        <v>1.0589999999999999</v>
      </c>
      <c r="CB277">
        <v>1.1870000000000001</v>
      </c>
      <c r="CC277">
        <v>0.64100000000000001</v>
      </c>
      <c r="CD277">
        <v>10.111000000000001</v>
      </c>
      <c r="CE277">
        <v>1.133</v>
      </c>
      <c r="CF277">
        <v>1.79</v>
      </c>
      <c r="CG277">
        <v>3.4079999999999999</v>
      </c>
      <c r="CH277">
        <v>0.97899999999999998</v>
      </c>
      <c r="CI277">
        <v>1.044</v>
      </c>
      <c r="CJ277">
        <v>0.81399999999999995</v>
      </c>
      <c r="CK277">
        <v>9.1679999999999993</v>
      </c>
      <c r="CL277">
        <v>122.3</v>
      </c>
      <c r="CM277">
        <v>41</v>
      </c>
      <c r="CN277">
        <v>0</v>
      </c>
      <c r="CO277">
        <v>0</v>
      </c>
      <c r="CP277">
        <v>0</v>
      </c>
      <c r="CQ277">
        <v>0</v>
      </c>
      <c r="CR277">
        <v>7.1999999999999995E-2</v>
      </c>
      <c r="CS277">
        <v>0.55200000000000005</v>
      </c>
      <c r="CT277">
        <v>3.5999999999999997E-2</v>
      </c>
      <c r="CU277">
        <v>8.4920000000000009</v>
      </c>
      <c r="CV277">
        <v>7.1999999999999995E-2</v>
      </c>
      <c r="CW277">
        <v>4.7450000000000001</v>
      </c>
      <c r="CX277">
        <v>2.4E-2</v>
      </c>
      <c r="CY277">
        <v>0</v>
      </c>
      <c r="CZ277">
        <v>0</v>
      </c>
      <c r="DA277">
        <v>14.007</v>
      </c>
      <c r="DB277">
        <v>0.06</v>
      </c>
      <c r="DC277">
        <v>0</v>
      </c>
      <c r="DD277">
        <v>1.26</v>
      </c>
      <c r="DE277">
        <v>2.4E-2</v>
      </c>
      <c r="DF277">
        <v>16.196000000000002</v>
      </c>
      <c r="DG277">
        <v>0.28799999999999998</v>
      </c>
      <c r="DH277">
        <v>0</v>
      </c>
      <c r="DI277">
        <v>0</v>
      </c>
      <c r="DJ277">
        <v>17.827999999999999</v>
      </c>
      <c r="DK277">
        <v>0</v>
      </c>
      <c r="DL277">
        <v>0</v>
      </c>
      <c r="DM277">
        <v>3.7160000000000002</v>
      </c>
      <c r="DN277">
        <v>0.373</v>
      </c>
      <c r="DO277">
        <v>0</v>
      </c>
      <c r="DP277">
        <v>0</v>
      </c>
      <c r="DQ277">
        <v>4.8000000000000001E-2</v>
      </c>
      <c r="DR277">
        <v>2.4E-2</v>
      </c>
      <c r="DS277">
        <v>0.108</v>
      </c>
      <c r="DT277">
        <v>2.4E-2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4.2809999999999997</v>
      </c>
      <c r="EA277">
        <v>0</v>
      </c>
      <c r="EB277">
        <v>0</v>
      </c>
      <c r="EC277">
        <v>36.101999999999997</v>
      </c>
      <c r="ED277">
        <v>2.3330000000000002</v>
      </c>
      <c r="EE277">
        <v>64.8</v>
      </c>
      <c r="EF277">
        <v>2.7789999999999999</v>
      </c>
      <c r="EG277">
        <v>2.0416699999999999</v>
      </c>
      <c r="EH277">
        <v>2.165</v>
      </c>
      <c r="EI277">
        <v>175</v>
      </c>
      <c r="EJ277">
        <v>0</v>
      </c>
      <c r="EK277">
        <v>0</v>
      </c>
      <c r="EL277">
        <v>0</v>
      </c>
      <c r="EM277" t="s">
        <v>241</v>
      </c>
      <c r="EU277" t="s">
        <v>241</v>
      </c>
      <c r="EV277" t="s">
        <v>241</v>
      </c>
      <c r="EX277" t="s">
        <v>241</v>
      </c>
      <c r="FA277" t="s">
        <v>242</v>
      </c>
      <c r="FG277" t="s">
        <v>241</v>
      </c>
      <c r="FH277" t="s">
        <v>241</v>
      </c>
      <c r="FI277" t="s">
        <v>241</v>
      </c>
      <c r="FJ277" t="s">
        <v>241</v>
      </c>
      <c r="FM277" t="s">
        <v>241</v>
      </c>
      <c r="GA277" t="s">
        <v>242</v>
      </c>
      <c r="GE277" t="s">
        <v>242</v>
      </c>
      <c r="GF277" t="s">
        <v>242</v>
      </c>
      <c r="GG277" t="s">
        <v>251</v>
      </c>
      <c r="GH277" t="s">
        <v>268</v>
      </c>
      <c r="GI277" t="s">
        <v>242</v>
      </c>
      <c r="GJ277" t="s">
        <v>242</v>
      </c>
      <c r="GK277" t="s">
        <v>242</v>
      </c>
      <c r="GL277">
        <v>0</v>
      </c>
      <c r="GM277">
        <v>0</v>
      </c>
      <c r="GN277">
        <v>0</v>
      </c>
    </row>
    <row r="278" spans="1:214">
      <c r="A278">
        <v>4</v>
      </c>
      <c r="B278" t="s">
        <v>344</v>
      </c>
      <c r="D278" t="s">
        <v>241</v>
      </c>
      <c r="E278" t="s">
        <v>231</v>
      </c>
      <c r="F278">
        <v>536.29999999999995</v>
      </c>
      <c r="G278">
        <v>2243.8791999999999</v>
      </c>
      <c r="H278">
        <v>96.486000000000004</v>
      </c>
      <c r="I278">
        <v>20.405999999999999</v>
      </c>
      <c r="J278">
        <v>38.637999999999998</v>
      </c>
      <c r="K278">
        <v>24.5</v>
      </c>
      <c r="L278">
        <v>4.7119999999999997</v>
      </c>
      <c r="M278">
        <v>4.3940000000000001</v>
      </c>
      <c r="N278">
        <v>0.313</v>
      </c>
      <c r="O278">
        <v>0</v>
      </c>
      <c r="P278">
        <v>29.4</v>
      </c>
      <c r="Q278">
        <v>6</v>
      </c>
      <c r="R278">
        <v>0.14799999999999999</v>
      </c>
      <c r="S278">
        <v>0</v>
      </c>
      <c r="T278">
        <v>0.7</v>
      </c>
      <c r="U278">
        <v>0.56299999999999994</v>
      </c>
      <c r="V278">
        <v>36.299999999999997</v>
      </c>
      <c r="W278">
        <v>0.52100000000000002</v>
      </c>
      <c r="X278">
        <v>0.26400000000000001</v>
      </c>
      <c r="Y278">
        <v>3.5920000000000001</v>
      </c>
      <c r="Z278">
        <v>7.2430000000000003</v>
      </c>
      <c r="AA278">
        <v>0.72299999999999998</v>
      </c>
      <c r="AB278">
        <v>0.35399999999999998</v>
      </c>
      <c r="AC278">
        <v>3.38</v>
      </c>
      <c r="AD278">
        <v>29.7</v>
      </c>
      <c r="AE278">
        <v>2.4</v>
      </c>
      <c r="AF278">
        <v>49.902000000000001</v>
      </c>
      <c r="AG278">
        <v>1075.7</v>
      </c>
      <c r="AH278">
        <v>443.8</v>
      </c>
      <c r="AI278">
        <v>44.3</v>
      </c>
      <c r="AJ278">
        <v>53.6</v>
      </c>
      <c r="AK278">
        <v>200.5</v>
      </c>
      <c r="AL278">
        <v>238.7</v>
      </c>
      <c r="AM278">
        <v>1495.3</v>
      </c>
      <c r="AN278">
        <v>2.6110000000000002</v>
      </c>
      <c r="AO278">
        <v>3.7389999999999999</v>
      </c>
      <c r="AP278">
        <v>0.29399999999999998</v>
      </c>
      <c r="AQ278">
        <v>0.86099999999999999</v>
      </c>
      <c r="AR278">
        <v>109.8</v>
      </c>
      <c r="AS278">
        <v>3.17</v>
      </c>
      <c r="AT278">
        <v>0</v>
      </c>
      <c r="AU278">
        <v>0</v>
      </c>
      <c r="AV278">
        <v>0</v>
      </c>
      <c r="AW278">
        <v>0</v>
      </c>
      <c r="AX278">
        <v>0.92</v>
      </c>
      <c r="AY278">
        <v>0.55900000000000005</v>
      </c>
      <c r="AZ278">
        <v>0</v>
      </c>
      <c r="BA278">
        <v>1.4790000000000001</v>
      </c>
      <c r="BB278">
        <v>1.143</v>
      </c>
      <c r="BC278">
        <v>1.1850000000000001</v>
      </c>
      <c r="BD278">
        <v>0</v>
      </c>
      <c r="BE278">
        <v>2.3330000000000002</v>
      </c>
      <c r="BF278">
        <v>0.01</v>
      </c>
      <c r="BG278">
        <v>0</v>
      </c>
      <c r="BH278">
        <v>7.1999999999999995E-2</v>
      </c>
      <c r="BI278">
        <v>21.320799999999998</v>
      </c>
      <c r="BJ278">
        <v>21.392800000000001</v>
      </c>
      <c r="BK278">
        <v>1.2450000000000001</v>
      </c>
      <c r="BL278">
        <v>1.51</v>
      </c>
      <c r="BM278">
        <v>0.48980000000000001</v>
      </c>
      <c r="BN278">
        <v>1.0840000000000001</v>
      </c>
      <c r="BO278">
        <v>0.155</v>
      </c>
      <c r="BP278">
        <v>1.8320000000000001</v>
      </c>
      <c r="BQ278">
        <v>2.6549999999999998</v>
      </c>
      <c r="BR278">
        <v>0.94</v>
      </c>
      <c r="BS278">
        <v>1.494</v>
      </c>
      <c r="BT278">
        <v>1.548</v>
      </c>
      <c r="BU278">
        <v>0.46100000000000002</v>
      </c>
      <c r="BV278">
        <v>0.24299999999999999</v>
      </c>
      <c r="BW278">
        <v>0.81100000000000005</v>
      </c>
      <c r="BX278">
        <v>0.65900000000000003</v>
      </c>
      <c r="BY278">
        <v>0.85599999999999998</v>
      </c>
      <c r="BZ278">
        <v>0.218</v>
      </c>
      <c r="CA278">
        <v>1.0589999999999999</v>
      </c>
      <c r="CB278">
        <v>1.1870000000000001</v>
      </c>
      <c r="CC278">
        <v>0.64100000000000001</v>
      </c>
      <c r="CD278">
        <v>10.111000000000001</v>
      </c>
      <c r="CE278">
        <v>1.133</v>
      </c>
      <c r="CF278">
        <v>1.79</v>
      </c>
      <c r="CG278">
        <v>3.4079999999999999</v>
      </c>
      <c r="CH278">
        <v>0.97899999999999998</v>
      </c>
      <c r="CI278">
        <v>1.044</v>
      </c>
      <c r="CJ278">
        <v>0.81399999999999995</v>
      </c>
      <c r="CK278">
        <v>9.1679999999999993</v>
      </c>
      <c r="CL278">
        <v>122.3</v>
      </c>
      <c r="CM278">
        <v>41</v>
      </c>
      <c r="CN278">
        <v>0</v>
      </c>
      <c r="CO278">
        <v>0</v>
      </c>
      <c r="CP278">
        <v>0</v>
      </c>
      <c r="CQ278">
        <v>0</v>
      </c>
      <c r="CR278">
        <v>7.1999999999999995E-2</v>
      </c>
      <c r="CS278">
        <v>0.55200000000000005</v>
      </c>
      <c r="CT278">
        <v>3.5999999999999997E-2</v>
      </c>
      <c r="CU278">
        <v>8.4920000000000009</v>
      </c>
      <c r="CV278">
        <v>7.1999999999999995E-2</v>
      </c>
      <c r="CW278">
        <v>4.7450000000000001</v>
      </c>
      <c r="CX278">
        <v>2.4E-2</v>
      </c>
      <c r="CY278">
        <v>0</v>
      </c>
      <c r="CZ278">
        <v>0</v>
      </c>
      <c r="DA278">
        <v>14.007</v>
      </c>
      <c r="DB278">
        <v>0.06</v>
      </c>
      <c r="DC278">
        <v>0</v>
      </c>
      <c r="DD278">
        <v>1.26</v>
      </c>
      <c r="DE278">
        <v>2.4E-2</v>
      </c>
      <c r="DF278">
        <v>16.196000000000002</v>
      </c>
      <c r="DG278">
        <v>0.28799999999999998</v>
      </c>
      <c r="DH278">
        <v>0</v>
      </c>
      <c r="DI278">
        <v>0</v>
      </c>
      <c r="DJ278">
        <v>17.827999999999999</v>
      </c>
      <c r="DK278">
        <v>0</v>
      </c>
      <c r="DL278">
        <v>0</v>
      </c>
      <c r="DM278">
        <v>3.7160000000000002</v>
      </c>
      <c r="DN278">
        <v>0.373</v>
      </c>
      <c r="DO278">
        <v>0</v>
      </c>
      <c r="DP278">
        <v>0</v>
      </c>
      <c r="DQ278">
        <v>4.8000000000000001E-2</v>
      </c>
      <c r="DR278">
        <v>2.4E-2</v>
      </c>
      <c r="DS278">
        <v>0.108</v>
      </c>
      <c r="DT278">
        <v>2.4E-2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4.2809999999999997</v>
      </c>
      <c r="EA278">
        <v>0</v>
      </c>
      <c r="EB278">
        <v>0</v>
      </c>
      <c r="EC278">
        <v>36.101999999999997</v>
      </c>
      <c r="ED278">
        <v>2.3330000000000002</v>
      </c>
      <c r="EE278">
        <v>64.8</v>
      </c>
      <c r="EF278">
        <v>2.7789999999999999</v>
      </c>
      <c r="EG278">
        <v>2.0416699999999999</v>
      </c>
      <c r="EH278">
        <v>2.165</v>
      </c>
      <c r="EI278">
        <v>175</v>
      </c>
      <c r="EJ278">
        <v>0</v>
      </c>
      <c r="EK278">
        <v>0</v>
      </c>
      <c r="EL278">
        <v>0</v>
      </c>
      <c r="EM278" t="s">
        <v>241</v>
      </c>
      <c r="EN278" t="s">
        <v>242</v>
      </c>
      <c r="EO278" t="s">
        <v>242</v>
      </c>
      <c r="EP278" t="s">
        <v>242</v>
      </c>
      <c r="EQ278" t="s">
        <v>242</v>
      </c>
      <c r="ER278" t="s">
        <v>242</v>
      </c>
      <c r="ES278" t="s">
        <v>242</v>
      </c>
      <c r="ET278" t="s">
        <v>242</v>
      </c>
      <c r="EU278" t="s">
        <v>241</v>
      </c>
      <c r="EV278" t="s">
        <v>241</v>
      </c>
      <c r="EW278" t="s">
        <v>242</v>
      </c>
      <c r="EX278" t="s">
        <v>241</v>
      </c>
      <c r="EY278" t="s">
        <v>242</v>
      </c>
      <c r="EZ278" t="s">
        <v>242</v>
      </c>
      <c r="FA278" t="s">
        <v>242</v>
      </c>
      <c r="FB278" t="s">
        <v>242</v>
      </c>
      <c r="FC278" t="s">
        <v>242</v>
      </c>
      <c r="FD278" t="s">
        <v>242</v>
      </c>
      <c r="FE278" t="s">
        <v>242</v>
      </c>
      <c r="FF278" t="s">
        <v>242</v>
      </c>
      <c r="FG278" t="s">
        <v>241</v>
      </c>
      <c r="FH278" t="s">
        <v>241</v>
      </c>
      <c r="FI278" t="s">
        <v>241</v>
      </c>
      <c r="FJ278" t="s">
        <v>241</v>
      </c>
      <c r="FK278" t="s">
        <v>242</v>
      </c>
      <c r="FL278" t="s">
        <v>242</v>
      </c>
      <c r="FM278" t="s">
        <v>241</v>
      </c>
      <c r="FN278" t="s">
        <v>242</v>
      </c>
      <c r="FO278" t="s">
        <v>242</v>
      </c>
      <c r="FP278" t="s">
        <v>242</v>
      </c>
      <c r="FQ278" t="s">
        <v>242</v>
      </c>
      <c r="FR278" t="s">
        <v>242</v>
      </c>
      <c r="FS278" t="s">
        <v>242</v>
      </c>
      <c r="FT278" t="s">
        <v>242</v>
      </c>
      <c r="FU278" t="s">
        <v>242</v>
      </c>
      <c r="FV278" t="s">
        <v>242</v>
      </c>
      <c r="FW278" t="s">
        <v>242</v>
      </c>
      <c r="FX278" t="s">
        <v>242</v>
      </c>
      <c r="FY278" t="s">
        <v>242</v>
      </c>
      <c r="FZ278" t="s">
        <v>242</v>
      </c>
      <c r="GA278" t="s">
        <v>242</v>
      </c>
      <c r="GB278" t="s">
        <v>242</v>
      </c>
      <c r="GC278" t="s">
        <v>242</v>
      </c>
      <c r="GD278" t="s">
        <v>242</v>
      </c>
      <c r="GE278" t="s">
        <v>242</v>
      </c>
      <c r="GF278" t="s">
        <v>242</v>
      </c>
      <c r="GG278" t="s">
        <v>251</v>
      </c>
      <c r="GH278" t="s">
        <v>268</v>
      </c>
      <c r="GI278" t="s">
        <v>242</v>
      </c>
      <c r="GJ278" t="s">
        <v>242</v>
      </c>
      <c r="GK278" t="s">
        <v>242</v>
      </c>
      <c r="GL278">
        <v>0</v>
      </c>
      <c r="GM278">
        <v>0</v>
      </c>
      <c r="GN278">
        <v>0</v>
      </c>
      <c r="GR278" t="s">
        <v>242</v>
      </c>
      <c r="GS278" t="s">
        <v>242</v>
      </c>
      <c r="GT278" t="s">
        <v>242</v>
      </c>
      <c r="GU278" t="s">
        <v>242</v>
      </c>
      <c r="GV278" t="s">
        <v>242</v>
      </c>
      <c r="GW278" t="s">
        <v>242</v>
      </c>
      <c r="GX278" t="s">
        <v>242</v>
      </c>
      <c r="GY278" t="s">
        <v>242</v>
      </c>
      <c r="GZ278" t="s">
        <v>242</v>
      </c>
      <c r="HA278" t="s">
        <v>242</v>
      </c>
      <c r="HB278" t="s">
        <v>242</v>
      </c>
      <c r="HC278" t="s">
        <v>242</v>
      </c>
      <c r="HD278" t="s">
        <v>242</v>
      </c>
      <c r="HE278" t="s">
        <v>242</v>
      </c>
      <c r="HF278" t="s">
        <v>242</v>
      </c>
    </row>
    <row r="279" spans="1:214">
      <c r="A279">
        <v>3</v>
      </c>
      <c r="B279" t="s">
        <v>269</v>
      </c>
      <c r="F279">
        <v>446.8</v>
      </c>
      <c r="G279">
        <v>1869.4112</v>
      </c>
      <c r="H279">
        <v>63.002000000000002</v>
      </c>
      <c r="I279">
        <v>24.471</v>
      </c>
      <c r="J279">
        <v>25.006</v>
      </c>
      <c r="K279">
        <v>29.015000000000001</v>
      </c>
      <c r="L279">
        <v>2.41</v>
      </c>
      <c r="M279">
        <v>5.0739999999999998</v>
      </c>
      <c r="N279">
        <v>0.94499999999999995</v>
      </c>
      <c r="O279">
        <v>0</v>
      </c>
      <c r="P279">
        <v>259.3</v>
      </c>
      <c r="Q279">
        <v>217.5</v>
      </c>
      <c r="R279">
        <v>0.17599999999999999</v>
      </c>
      <c r="S279">
        <v>1</v>
      </c>
      <c r="T279">
        <v>1.1839999999999999</v>
      </c>
      <c r="U279">
        <v>0.90100000000000002</v>
      </c>
      <c r="V279">
        <v>35</v>
      </c>
      <c r="W279">
        <v>0.33200000000000002</v>
      </c>
      <c r="X279">
        <v>0.35099999999999998</v>
      </c>
      <c r="Y279">
        <v>1.3268</v>
      </c>
      <c r="Z279">
        <v>6.5549999999999997</v>
      </c>
      <c r="AA279">
        <v>0.65500000000000003</v>
      </c>
      <c r="AB279">
        <v>0.14699999999999999</v>
      </c>
      <c r="AC279">
        <v>7.21</v>
      </c>
      <c r="AD279">
        <v>53</v>
      </c>
      <c r="AE279">
        <v>1.44</v>
      </c>
      <c r="AF279">
        <v>0.51400000000000001</v>
      </c>
      <c r="AG279">
        <v>984.8</v>
      </c>
      <c r="AH279">
        <v>283.8</v>
      </c>
      <c r="AI279">
        <v>645.29999999999995</v>
      </c>
      <c r="AJ279">
        <v>53.5</v>
      </c>
      <c r="AK279">
        <v>508</v>
      </c>
      <c r="AL279">
        <v>214.5</v>
      </c>
      <c r="AM279">
        <v>1504.3</v>
      </c>
      <c r="AN279">
        <v>1.4610000000000001</v>
      </c>
      <c r="AO279">
        <v>3.754</v>
      </c>
      <c r="AP279">
        <v>0.32</v>
      </c>
      <c r="AQ279">
        <v>0.57399999999999995</v>
      </c>
      <c r="AR279">
        <v>136.5</v>
      </c>
      <c r="AS279">
        <v>29.83</v>
      </c>
      <c r="AT279">
        <v>0</v>
      </c>
      <c r="AU279">
        <v>0</v>
      </c>
      <c r="AV279">
        <v>0</v>
      </c>
      <c r="AW279">
        <v>0</v>
      </c>
      <c r="AX279">
        <v>2.0979999999999999</v>
      </c>
      <c r="AY279">
        <v>2.2519999999999998</v>
      </c>
      <c r="AZ279">
        <v>0</v>
      </c>
      <c r="BA279">
        <v>4.3449999999999998</v>
      </c>
      <c r="BB279">
        <v>1.0589999999999999</v>
      </c>
      <c r="BC279">
        <v>0.47499999999999998</v>
      </c>
      <c r="BD279">
        <v>0.32500000000000001</v>
      </c>
      <c r="BE279">
        <v>1.8540000000000001</v>
      </c>
      <c r="BF279">
        <v>0.08</v>
      </c>
      <c r="BG279">
        <v>0.09</v>
      </c>
      <c r="BH279">
        <v>0</v>
      </c>
      <c r="BI279">
        <v>22.021000000000001</v>
      </c>
      <c r="BJ279">
        <v>22.021000000000001</v>
      </c>
      <c r="BK279">
        <v>0.78800000000000003</v>
      </c>
      <c r="BL279">
        <v>1.032</v>
      </c>
      <c r="BM279">
        <v>0.151</v>
      </c>
      <c r="BN279">
        <v>0.39900000000000002</v>
      </c>
      <c r="BO279">
        <v>9.7000000000000003E-2</v>
      </c>
      <c r="BP279">
        <v>0.99299999999999999</v>
      </c>
      <c r="BQ279">
        <v>1.472</v>
      </c>
      <c r="BR279">
        <v>1.222</v>
      </c>
      <c r="BS279">
        <v>2.258</v>
      </c>
      <c r="BT279">
        <v>1.788</v>
      </c>
      <c r="BU279">
        <v>0.55500000000000005</v>
      </c>
      <c r="BV279">
        <v>0.16400000000000001</v>
      </c>
      <c r="BW279">
        <v>1.226</v>
      </c>
      <c r="BX279">
        <v>1.1559999999999999</v>
      </c>
      <c r="BY279">
        <v>0.97099999999999997</v>
      </c>
      <c r="BZ279">
        <v>0.32100000000000001</v>
      </c>
      <c r="CA279">
        <v>1.514</v>
      </c>
      <c r="CB279">
        <v>0.86299999999999999</v>
      </c>
      <c r="CC279">
        <v>0.61899999999999999</v>
      </c>
      <c r="CD279">
        <v>12.641999999999999</v>
      </c>
      <c r="CE279">
        <v>0.73399999999999999</v>
      </c>
      <c r="CF279">
        <v>1.5880000000000001</v>
      </c>
      <c r="CG279">
        <v>5.6619999999999999</v>
      </c>
      <c r="CH279">
        <v>0.501</v>
      </c>
      <c r="CI279">
        <v>2.7080000000000002</v>
      </c>
      <c r="CJ279">
        <v>1.302</v>
      </c>
      <c r="CK279">
        <v>12.497999999999999</v>
      </c>
      <c r="CL279">
        <v>59.1</v>
      </c>
      <c r="CM279">
        <v>19.600000000000001</v>
      </c>
      <c r="CN279">
        <v>0.79200000000000004</v>
      </c>
      <c r="CO279">
        <v>0.51200000000000001</v>
      </c>
      <c r="CP279">
        <v>0.316</v>
      </c>
      <c r="CQ279">
        <v>0.63600000000000001</v>
      </c>
      <c r="CR279">
        <v>0.82799999999999996</v>
      </c>
      <c r="CS279">
        <v>2.4409999999999998</v>
      </c>
      <c r="CT279">
        <v>0.26400000000000001</v>
      </c>
      <c r="CU279">
        <v>6.26</v>
      </c>
      <c r="CV279">
        <v>0.20499999999999999</v>
      </c>
      <c r="CW279">
        <v>2.36</v>
      </c>
      <c r="CX279">
        <v>0.13200000000000001</v>
      </c>
      <c r="CY279">
        <v>0.02</v>
      </c>
      <c r="CZ279">
        <v>0</v>
      </c>
      <c r="DA279">
        <v>14.768000000000001</v>
      </c>
      <c r="DB279">
        <v>0.312</v>
      </c>
      <c r="DC279">
        <v>0.152</v>
      </c>
      <c r="DD279">
        <v>0.65200000000000002</v>
      </c>
      <c r="DE279">
        <v>0.224</v>
      </c>
      <c r="DF279">
        <v>5.9569999999999999</v>
      </c>
      <c r="DG279">
        <v>0.123</v>
      </c>
      <c r="DH279">
        <v>7.4999999999999997E-2</v>
      </c>
      <c r="DI279">
        <v>0</v>
      </c>
      <c r="DJ279">
        <v>7.4950000000000001</v>
      </c>
      <c r="DK279">
        <v>0</v>
      </c>
      <c r="DL279">
        <v>0</v>
      </c>
      <c r="DM279">
        <v>0.81</v>
      </c>
      <c r="DN279">
        <v>0.35899999999999999</v>
      </c>
      <c r="DO279">
        <v>0</v>
      </c>
      <c r="DP279">
        <v>0</v>
      </c>
      <c r="DQ279">
        <v>0</v>
      </c>
      <c r="DR279">
        <v>0</v>
      </c>
      <c r="DS279">
        <v>5.5E-2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1.224</v>
      </c>
      <c r="EA279">
        <v>1.304</v>
      </c>
      <c r="EB279">
        <v>0.95199999999999996</v>
      </c>
      <c r="EC279">
        <v>21.225999999999999</v>
      </c>
      <c r="ED279">
        <v>1.47</v>
      </c>
      <c r="EE279">
        <v>56</v>
      </c>
      <c r="EF279">
        <v>0.89400000000000002</v>
      </c>
      <c r="EG279">
        <v>2.4179200000000001</v>
      </c>
      <c r="EH279">
        <v>2.4500000000000002</v>
      </c>
      <c r="EI279">
        <v>43</v>
      </c>
      <c r="EJ279">
        <v>0</v>
      </c>
      <c r="EK279">
        <v>0</v>
      </c>
      <c r="EL279">
        <v>0</v>
      </c>
      <c r="EM279" t="s">
        <v>241</v>
      </c>
      <c r="ES279" t="s">
        <v>241</v>
      </c>
      <c r="FA279" t="s">
        <v>242</v>
      </c>
      <c r="FG279" t="s">
        <v>241</v>
      </c>
      <c r="GA279" t="s">
        <v>242</v>
      </c>
      <c r="GE279" t="s">
        <v>242</v>
      </c>
      <c r="GF279" t="s">
        <v>242</v>
      </c>
      <c r="GG279" t="s">
        <v>235</v>
      </c>
      <c r="GH279" t="s">
        <v>243</v>
      </c>
      <c r="GI279" t="s">
        <v>242</v>
      </c>
      <c r="GJ279" t="s">
        <v>242</v>
      </c>
      <c r="GK279" t="s">
        <v>242</v>
      </c>
      <c r="GL279">
        <v>0</v>
      </c>
      <c r="GM279">
        <v>0</v>
      </c>
      <c r="GN279">
        <v>0</v>
      </c>
    </row>
    <row r="280" spans="1:214">
      <c r="A280">
        <v>4</v>
      </c>
      <c r="B280" t="s">
        <v>342</v>
      </c>
      <c r="D280" t="s">
        <v>241</v>
      </c>
      <c r="E280" t="s">
        <v>231</v>
      </c>
      <c r="F280">
        <v>446.8</v>
      </c>
      <c r="G280">
        <v>1869.4112</v>
      </c>
      <c r="H280">
        <v>63.002000000000002</v>
      </c>
      <c r="I280">
        <v>24.471</v>
      </c>
      <c r="J280">
        <v>25.006</v>
      </c>
      <c r="K280">
        <v>29.015000000000001</v>
      </c>
      <c r="L280">
        <v>2.41</v>
      </c>
      <c r="M280">
        <v>5.0739999999999998</v>
      </c>
      <c r="N280">
        <v>0.94499999999999995</v>
      </c>
      <c r="O280">
        <v>0</v>
      </c>
      <c r="P280">
        <v>259.3</v>
      </c>
      <c r="Q280">
        <v>217.5</v>
      </c>
      <c r="R280">
        <v>0.17599999999999999</v>
      </c>
      <c r="S280">
        <v>1</v>
      </c>
      <c r="T280">
        <v>1.1839999999999999</v>
      </c>
      <c r="U280">
        <v>0.90100000000000002</v>
      </c>
      <c r="V280">
        <v>35</v>
      </c>
      <c r="W280">
        <v>0.33200000000000002</v>
      </c>
      <c r="X280">
        <v>0.35099999999999998</v>
      </c>
      <c r="Y280">
        <v>1.3268</v>
      </c>
      <c r="Z280">
        <v>6.5549999999999997</v>
      </c>
      <c r="AA280">
        <v>0.65500000000000003</v>
      </c>
      <c r="AB280">
        <v>0.14699999999999999</v>
      </c>
      <c r="AC280">
        <v>7.21</v>
      </c>
      <c r="AD280">
        <v>53</v>
      </c>
      <c r="AE280">
        <v>1.44</v>
      </c>
      <c r="AF280">
        <v>0.51400000000000001</v>
      </c>
      <c r="AG280">
        <v>984.8</v>
      </c>
      <c r="AH280">
        <v>283.8</v>
      </c>
      <c r="AI280">
        <v>645.29999999999995</v>
      </c>
      <c r="AJ280">
        <v>53.5</v>
      </c>
      <c r="AK280">
        <v>508</v>
      </c>
      <c r="AL280">
        <v>214.5</v>
      </c>
      <c r="AM280">
        <v>1504.3</v>
      </c>
      <c r="AN280">
        <v>1.4610000000000001</v>
      </c>
      <c r="AO280">
        <v>3.754</v>
      </c>
      <c r="AP280">
        <v>0.32</v>
      </c>
      <c r="AQ280">
        <v>0.57399999999999995</v>
      </c>
      <c r="AR280">
        <v>136.5</v>
      </c>
      <c r="AS280">
        <v>29.83</v>
      </c>
      <c r="AT280">
        <v>0</v>
      </c>
      <c r="AU280">
        <v>0</v>
      </c>
      <c r="AV280">
        <v>0</v>
      </c>
      <c r="AW280">
        <v>0</v>
      </c>
      <c r="AX280">
        <v>2.0979999999999999</v>
      </c>
      <c r="AY280">
        <v>2.2519999999999998</v>
      </c>
      <c r="AZ280">
        <v>0</v>
      </c>
      <c r="BA280">
        <v>4.3449999999999998</v>
      </c>
      <c r="BB280">
        <v>1.0589999999999999</v>
      </c>
      <c r="BC280">
        <v>0.47499999999999998</v>
      </c>
      <c r="BD280">
        <v>0.32500000000000001</v>
      </c>
      <c r="BE280">
        <v>1.8540000000000001</v>
      </c>
      <c r="BF280">
        <v>0.08</v>
      </c>
      <c r="BG280">
        <v>0.09</v>
      </c>
      <c r="BH280">
        <v>0</v>
      </c>
      <c r="BI280">
        <v>22.021000000000001</v>
      </c>
      <c r="BJ280">
        <v>22.021000000000001</v>
      </c>
      <c r="BK280">
        <v>0.78800000000000003</v>
      </c>
      <c r="BL280">
        <v>1.032</v>
      </c>
      <c r="BM280">
        <v>0.151</v>
      </c>
      <c r="BN280">
        <v>0.39900000000000002</v>
      </c>
      <c r="BO280">
        <v>9.7000000000000003E-2</v>
      </c>
      <c r="BP280">
        <v>0.99299999999999999</v>
      </c>
      <c r="BQ280">
        <v>1.472</v>
      </c>
      <c r="BR280">
        <v>1.222</v>
      </c>
      <c r="BS280">
        <v>2.258</v>
      </c>
      <c r="BT280">
        <v>1.788</v>
      </c>
      <c r="BU280">
        <v>0.55500000000000005</v>
      </c>
      <c r="BV280">
        <v>0.16400000000000001</v>
      </c>
      <c r="BW280">
        <v>1.226</v>
      </c>
      <c r="BX280">
        <v>1.1559999999999999</v>
      </c>
      <c r="BY280">
        <v>0.97099999999999997</v>
      </c>
      <c r="BZ280">
        <v>0.32100000000000001</v>
      </c>
      <c r="CA280">
        <v>1.514</v>
      </c>
      <c r="CB280">
        <v>0.86299999999999999</v>
      </c>
      <c r="CC280">
        <v>0.61899999999999999</v>
      </c>
      <c r="CD280">
        <v>12.641999999999999</v>
      </c>
      <c r="CE280">
        <v>0.73399999999999999</v>
      </c>
      <c r="CF280">
        <v>1.5880000000000001</v>
      </c>
      <c r="CG280">
        <v>5.6619999999999999</v>
      </c>
      <c r="CH280">
        <v>0.501</v>
      </c>
      <c r="CI280">
        <v>2.7080000000000002</v>
      </c>
      <c r="CJ280">
        <v>1.302</v>
      </c>
      <c r="CK280">
        <v>12.497999999999999</v>
      </c>
      <c r="CL280">
        <v>59.1</v>
      </c>
      <c r="CM280">
        <v>19.600000000000001</v>
      </c>
      <c r="CN280">
        <v>0.79200000000000004</v>
      </c>
      <c r="CO280">
        <v>0.51200000000000001</v>
      </c>
      <c r="CP280">
        <v>0.316</v>
      </c>
      <c r="CQ280">
        <v>0.63600000000000001</v>
      </c>
      <c r="CR280">
        <v>0.82799999999999996</v>
      </c>
      <c r="CS280">
        <v>2.4409999999999998</v>
      </c>
      <c r="CT280">
        <v>0.26400000000000001</v>
      </c>
      <c r="CU280">
        <v>6.26</v>
      </c>
      <c r="CV280">
        <v>0.20499999999999999</v>
      </c>
      <c r="CW280">
        <v>2.36</v>
      </c>
      <c r="CX280">
        <v>0.13200000000000001</v>
      </c>
      <c r="CY280">
        <v>0.02</v>
      </c>
      <c r="CZ280">
        <v>0</v>
      </c>
      <c r="DA280">
        <v>14.768000000000001</v>
      </c>
      <c r="DB280">
        <v>0.312</v>
      </c>
      <c r="DC280">
        <v>0.152</v>
      </c>
      <c r="DD280">
        <v>0.65200000000000002</v>
      </c>
      <c r="DE280">
        <v>0.224</v>
      </c>
      <c r="DF280">
        <v>5.9569999999999999</v>
      </c>
      <c r="DG280">
        <v>0.123</v>
      </c>
      <c r="DH280">
        <v>7.4999999999999997E-2</v>
      </c>
      <c r="DI280">
        <v>0</v>
      </c>
      <c r="DJ280">
        <v>7.4950000000000001</v>
      </c>
      <c r="DK280">
        <v>0</v>
      </c>
      <c r="DL280">
        <v>0</v>
      </c>
      <c r="DM280">
        <v>0.81</v>
      </c>
      <c r="DN280">
        <v>0.35899999999999999</v>
      </c>
      <c r="DO280">
        <v>0</v>
      </c>
      <c r="DP280">
        <v>0</v>
      </c>
      <c r="DQ280">
        <v>0</v>
      </c>
      <c r="DR280">
        <v>0</v>
      </c>
      <c r="DS280">
        <v>5.5E-2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1.224</v>
      </c>
      <c r="EA280">
        <v>1.304</v>
      </c>
      <c r="EB280">
        <v>0.95199999999999996</v>
      </c>
      <c r="EC280">
        <v>21.225999999999999</v>
      </c>
      <c r="ED280">
        <v>1.47</v>
      </c>
      <c r="EE280">
        <v>56</v>
      </c>
      <c r="EF280">
        <v>0.89400000000000002</v>
      </c>
      <c r="EG280">
        <v>2.4179200000000001</v>
      </c>
      <c r="EH280">
        <v>2.4500000000000002</v>
      </c>
      <c r="EI280">
        <v>43</v>
      </c>
      <c r="EJ280">
        <v>0</v>
      </c>
      <c r="EK280">
        <v>0</v>
      </c>
      <c r="EL280">
        <v>0</v>
      </c>
      <c r="EM280" t="s">
        <v>241</v>
      </c>
      <c r="EN280" t="s">
        <v>242</v>
      </c>
      <c r="EO280" t="s">
        <v>242</v>
      </c>
      <c r="EP280" t="s">
        <v>242</v>
      </c>
      <c r="EQ280" t="s">
        <v>242</v>
      </c>
      <c r="ER280" t="s">
        <v>242</v>
      </c>
      <c r="ES280" t="s">
        <v>241</v>
      </c>
      <c r="ET280" t="s">
        <v>242</v>
      </c>
      <c r="EU280" t="s">
        <v>242</v>
      </c>
      <c r="EV280" t="s">
        <v>242</v>
      </c>
      <c r="EW280" t="s">
        <v>242</v>
      </c>
      <c r="EX280" t="s">
        <v>242</v>
      </c>
      <c r="EY280" t="s">
        <v>242</v>
      </c>
      <c r="EZ280" t="s">
        <v>242</v>
      </c>
      <c r="FA280" t="s">
        <v>242</v>
      </c>
      <c r="FB280" t="s">
        <v>242</v>
      </c>
      <c r="FC280" t="s">
        <v>242</v>
      </c>
      <c r="FD280" t="s">
        <v>242</v>
      </c>
      <c r="FE280" t="s">
        <v>242</v>
      </c>
      <c r="FF280" t="s">
        <v>242</v>
      </c>
      <c r="FG280" t="s">
        <v>241</v>
      </c>
      <c r="FH280" t="s">
        <v>242</v>
      </c>
      <c r="FI280" t="s">
        <v>242</v>
      </c>
      <c r="FJ280" t="s">
        <v>242</v>
      </c>
      <c r="FK280" t="s">
        <v>242</v>
      </c>
      <c r="FL280" t="s">
        <v>242</v>
      </c>
      <c r="FM280" t="s">
        <v>242</v>
      </c>
      <c r="FN280" t="s">
        <v>242</v>
      </c>
      <c r="FO280" t="s">
        <v>242</v>
      </c>
      <c r="FP280" t="s">
        <v>242</v>
      </c>
      <c r="FQ280" t="s">
        <v>242</v>
      </c>
      <c r="FR280" t="s">
        <v>242</v>
      </c>
      <c r="FS280" t="s">
        <v>242</v>
      </c>
      <c r="FT280" t="s">
        <v>242</v>
      </c>
      <c r="FU280" t="s">
        <v>242</v>
      </c>
      <c r="FV280" t="s">
        <v>242</v>
      </c>
      <c r="FW280" t="s">
        <v>242</v>
      </c>
      <c r="FX280" t="s">
        <v>242</v>
      </c>
      <c r="FY280" t="s">
        <v>242</v>
      </c>
      <c r="FZ280" t="s">
        <v>242</v>
      </c>
      <c r="GA280" t="s">
        <v>242</v>
      </c>
      <c r="GB280" t="s">
        <v>242</v>
      </c>
      <c r="GC280" t="s">
        <v>242</v>
      </c>
      <c r="GD280" t="s">
        <v>242</v>
      </c>
      <c r="GE280" t="s">
        <v>242</v>
      </c>
      <c r="GF280" t="s">
        <v>242</v>
      </c>
      <c r="GG280" t="s">
        <v>235</v>
      </c>
      <c r="GH280" t="s">
        <v>243</v>
      </c>
      <c r="GI280" t="s">
        <v>242</v>
      </c>
      <c r="GJ280" t="s">
        <v>242</v>
      </c>
      <c r="GK280" t="s">
        <v>242</v>
      </c>
      <c r="GL280">
        <v>0</v>
      </c>
      <c r="GM280">
        <v>0</v>
      </c>
      <c r="GN280">
        <v>0</v>
      </c>
      <c r="GR280" t="s">
        <v>242</v>
      </c>
      <c r="GS280" t="s">
        <v>242</v>
      </c>
      <c r="GT280" t="s">
        <v>242</v>
      </c>
      <c r="GU280" t="s">
        <v>242</v>
      </c>
      <c r="GV280" t="s">
        <v>242</v>
      </c>
      <c r="GW280" t="s">
        <v>242</v>
      </c>
      <c r="GX280" t="s">
        <v>242</v>
      </c>
      <c r="GY280" t="s">
        <v>242</v>
      </c>
      <c r="GZ280" t="s">
        <v>242</v>
      </c>
      <c r="HA280" t="s">
        <v>242</v>
      </c>
      <c r="HB280" t="s">
        <v>242</v>
      </c>
      <c r="HC280" t="s">
        <v>242</v>
      </c>
      <c r="HD280" t="s">
        <v>242</v>
      </c>
      <c r="HE280" t="s">
        <v>242</v>
      </c>
      <c r="HF280" t="s">
        <v>242</v>
      </c>
    </row>
    <row r="281" spans="1:214">
      <c r="A281">
        <v>3</v>
      </c>
      <c r="B281" t="s">
        <v>270</v>
      </c>
      <c r="F281">
        <v>423.6</v>
      </c>
      <c r="G281">
        <v>1772.3424</v>
      </c>
      <c r="H281">
        <v>69.13</v>
      </c>
      <c r="I281">
        <v>19.047000000000001</v>
      </c>
      <c r="J281">
        <v>24.85</v>
      </c>
      <c r="K281">
        <v>29.138999999999999</v>
      </c>
      <c r="L281">
        <v>2.4620000000000002</v>
      </c>
      <c r="M281">
        <v>4.702</v>
      </c>
      <c r="N281">
        <v>0.59299999999999997</v>
      </c>
      <c r="O281">
        <v>0</v>
      </c>
      <c r="P281">
        <v>146.9</v>
      </c>
      <c r="Q281">
        <v>114.7</v>
      </c>
      <c r="R281">
        <v>0.12</v>
      </c>
      <c r="S281">
        <v>0.5</v>
      </c>
      <c r="T281">
        <v>1.024</v>
      </c>
      <c r="U281">
        <v>0.71299999999999997</v>
      </c>
      <c r="V281">
        <v>30.2</v>
      </c>
      <c r="W281">
        <v>0.56399999999999995</v>
      </c>
      <c r="X281">
        <v>0.29899999999999999</v>
      </c>
      <c r="Y281">
        <v>2.2867999999999999</v>
      </c>
      <c r="Z281">
        <v>6.1029999999999998</v>
      </c>
      <c r="AA281">
        <v>0.67900000000000005</v>
      </c>
      <c r="AB281">
        <v>0.26700000000000002</v>
      </c>
      <c r="AC281">
        <v>7.37</v>
      </c>
      <c r="AD281">
        <v>45.4</v>
      </c>
      <c r="AE281">
        <v>1.1200000000000001</v>
      </c>
      <c r="AF281">
        <v>10.51</v>
      </c>
      <c r="AG281">
        <v>1083.5999999999999</v>
      </c>
      <c r="AH281">
        <v>360.6</v>
      </c>
      <c r="AI281">
        <v>339.3</v>
      </c>
      <c r="AJ281">
        <v>49.5</v>
      </c>
      <c r="AK281">
        <v>356</v>
      </c>
      <c r="AL281">
        <v>187.3</v>
      </c>
      <c r="AM281">
        <v>1599.1</v>
      </c>
      <c r="AN281">
        <v>1.6930000000000001</v>
      </c>
      <c r="AO281">
        <v>2.9060000000000001</v>
      </c>
      <c r="AP281">
        <v>0.312</v>
      </c>
      <c r="AQ281">
        <v>0.59399999999999997</v>
      </c>
      <c r="AR281">
        <v>110.9</v>
      </c>
      <c r="AS281">
        <v>16.87</v>
      </c>
      <c r="AT281">
        <v>0</v>
      </c>
      <c r="AU281">
        <v>0</v>
      </c>
      <c r="AV281">
        <v>0</v>
      </c>
      <c r="AW281">
        <v>0</v>
      </c>
      <c r="AX281">
        <v>2.1419999999999999</v>
      </c>
      <c r="AY281">
        <v>2.2879999999999998</v>
      </c>
      <c r="AZ281">
        <v>0</v>
      </c>
      <c r="BA281">
        <v>4.4249999999999998</v>
      </c>
      <c r="BB281">
        <v>1.071</v>
      </c>
      <c r="BC281">
        <v>0.47499999999999998</v>
      </c>
      <c r="BD281">
        <v>0.32500000000000001</v>
      </c>
      <c r="BE281">
        <v>1.8660000000000001</v>
      </c>
      <c r="BF281">
        <v>0.08</v>
      </c>
      <c r="BG281">
        <v>0.09</v>
      </c>
      <c r="BH281">
        <v>0</v>
      </c>
      <c r="BI281">
        <v>22.048999999999999</v>
      </c>
      <c r="BJ281">
        <v>22.048999999999999</v>
      </c>
      <c r="BK281">
        <v>0.79600000000000004</v>
      </c>
      <c r="BL281">
        <v>1.056</v>
      </c>
      <c r="BM281">
        <v>0.155</v>
      </c>
      <c r="BN281">
        <v>0.40699999999999997</v>
      </c>
      <c r="BO281">
        <v>0.10100000000000001</v>
      </c>
      <c r="BP281">
        <v>1.0129999999999999</v>
      </c>
      <c r="BQ281">
        <v>1.508</v>
      </c>
      <c r="BR281">
        <v>0.91800000000000004</v>
      </c>
      <c r="BS281">
        <v>1.6140000000000001</v>
      </c>
      <c r="BT281">
        <v>1.3680000000000001</v>
      </c>
      <c r="BU281">
        <v>0.42699999999999999</v>
      </c>
      <c r="BV281">
        <v>0.17599999999999999</v>
      </c>
      <c r="BW281">
        <v>0.89800000000000002</v>
      </c>
      <c r="BX281">
        <v>0.8</v>
      </c>
      <c r="BY281">
        <v>0.75900000000000001</v>
      </c>
      <c r="BZ281">
        <v>0.23300000000000001</v>
      </c>
      <c r="CA281">
        <v>1.0940000000000001</v>
      </c>
      <c r="CB281">
        <v>0.79500000000000004</v>
      </c>
      <c r="CC281">
        <v>0.51900000000000002</v>
      </c>
      <c r="CD281">
        <v>9.5820000000000007</v>
      </c>
      <c r="CE281">
        <v>0.71</v>
      </c>
      <c r="CF281">
        <v>1.3680000000000001</v>
      </c>
      <c r="CG281">
        <v>4.194</v>
      </c>
      <c r="CH281">
        <v>0.56899999999999995</v>
      </c>
      <c r="CI281">
        <v>1.764</v>
      </c>
      <c r="CJ281">
        <v>0.95399999999999996</v>
      </c>
      <c r="CK281">
        <v>9.5579999999999998</v>
      </c>
      <c r="CL281">
        <v>99.9</v>
      </c>
      <c r="CM281">
        <v>33.200000000000003</v>
      </c>
      <c r="CN281">
        <v>0.39600000000000002</v>
      </c>
      <c r="CO281">
        <v>0.25600000000000001</v>
      </c>
      <c r="CP281">
        <v>0.16800000000000001</v>
      </c>
      <c r="CQ281">
        <v>0.32800000000000001</v>
      </c>
      <c r="CR281">
        <v>0.46400000000000002</v>
      </c>
      <c r="CS281">
        <v>1.397</v>
      </c>
      <c r="CT281">
        <v>0.13600000000000001</v>
      </c>
      <c r="CU281">
        <v>5.7519999999999998</v>
      </c>
      <c r="CV281">
        <v>0.11700000000000001</v>
      </c>
      <c r="CW281">
        <v>2.6440000000000001</v>
      </c>
      <c r="CX281">
        <v>0.08</v>
      </c>
      <c r="CY281">
        <v>0.02</v>
      </c>
      <c r="CZ281">
        <v>0</v>
      </c>
      <c r="DA281">
        <v>11.763999999999999</v>
      </c>
      <c r="DB281">
        <v>0.156</v>
      </c>
      <c r="DC281">
        <v>7.5999999999999998E-2</v>
      </c>
      <c r="DD281">
        <v>0.69599999999999995</v>
      </c>
      <c r="DE281">
        <v>0.11600000000000001</v>
      </c>
      <c r="DF281">
        <v>8.0449999999999999</v>
      </c>
      <c r="DG281">
        <v>0.191</v>
      </c>
      <c r="DH281">
        <v>7.4999999999999997E-2</v>
      </c>
      <c r="DI281">
        <v>0</v>
      </c>
      <c r="DJ281">
        <v>9.359</v>
      </c>
      <c r="DK281">
        <v>0</v>
      </c>
      <c r="DL281">
        <v>0</v>
      </c>
      <c r="DM281">
        <v>1.694</v>
      </c>
      <c r="DN281">
        <v>0.29499999999999998</v>
      </c>
      <c r="DO281">
        <v>0</v>
      </c>
      <c r="DP281">
        <v>0</v>
      </c>
      <c r="DQ281">
        <v>1.2E-2</v>
      </c>
      <c r="DR281">
        <v>8.0000000000000002E-3</v>
      </c>
      <c r="DS281">
        <v>7.9000000000000001E-2</v>
      </c>
      <c r="DT281">
        <v>4.0000000000000001E-3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2.0880000000000001</v>
      </c>
      <c r="EA281">
        <v>0.65200000000000002</v>
      </c>
      <c r="EB281">
        <v>0.496</v>
      </c>
      <c r="EC281">
        <v>22.058</v>
      </c>
      <c r="ED281">
        <v>1.4419999999999999</v>
      </c>
      <c r="EE281">
        <v>53.6</v>
      </c>
      <c r="EF281">
        <v>0.998</v>
      </c>
      <c r="EG281">
        <v>2.4282499999999998</v>
      </c>
      <c r="EH281">
        <v>2.6059999999999999</v>
      </c>
      <c r="EI281">
        <v>81</v>
      </c>
      <c r="EJ281">
        <v>0</v>
      </c>
      <c r="EK281">
        <v>0</v>
      </c>
      <c r="EL281">
        <v>0</v>
      </c>
      <c r="EM281" t="s">
        <v>241</v>
      </c>
      <c r="ES281" t="s">
        <v>241</v>
      </c>
      <c r="FA281" t="s">
        <v>242</v>
      </c>
      <c r="FG281" t="s">
        <v>241</v>
      </c>
      <c r="FH281" t="s">
        <v>241</v>
      </c>
      <c r="GA281" t="s">
        <v>242</v>
      </c>
      <c r="GE281" t="s">
        <v>242</v>
      </c>
      <c r="GF281" t="s">
        <v>242</v>
      </c>
      <c r="GG281" t="s">
        <v>235</v>
      </c>
      <c r="GH281" t="s">
        <v>247</v>
      </c>
      <c r="GI281" t="s">
        <v>242</v>
      </c>
      <c r="GJ281" t="s">
        <v>242</v>
      </c>
      <c r="GK281" t="s">
        <v>242</v>
      </c>
      <c r="GL281">
        <v>0</v>
      </c>
      <c r="GM281">
        <v>0</v>
      </c>
      <c r="GN281">
        <v>0</v>
      </c>
    </row>
    <row r="282" spans="1:214">
      <c r="A282">
        <v>4</v>
      </c>
      <c r="B282" t="s">
        <v>343</v>
      </c>
      <c r="D282" t="s">
        <v>241</v>
      </c>
      <c r="E282" t="s">
        <v>231</v>
      </c>
      <c r="F282">
        <v>423.6</v>
      </c>
      <c r="G282">
        <v>1772.3424</v>
      </c>
      <c r="H282">
        <v>69.13</v>
      </c>
      <c r="I282">
        <v>19.047000000000001</v>
      </c>
      <c r="J282">
        <v>24.85</v>
      </c>
      <c r="K282">
        <v>29.138999999999999</v>
      </c>
      <c r="L282">
        <v>2.4620000000000002</v>
      </c>
      <c r="M282">
        <v>4.702</v>
      </c>
      <c r="N282">
        <v>0.59299999999999997</v>
      </c>
      <c r="O282">
        <v>0</v>
      </c>
      <c r="P282">
        <v>146.9</v>
      </c>
      <c r="Q282">
        <v>114.7</v>
      </c>
      <c r="R282">
        <v>0.12</v>
      </c>
      <c r="S282">
        <v>0.5</v>
      </c>
      <c r="T282">
        <v>1.024</v>
      </c>
      <c r="U282">
        <v>0.71299999999999997</v>
      </c>
      <c r="V282">
        <v>30.2</v>
      </c>
      <c r="W282">
        <v>0.56399999999999995</v>
      </c>
      <c r="X282">
        <v>0.29899999999999999</v>
      </c>
      <c r="Y282">
        <v>2.2867999999999999</v>
      </c>
      <c r="Z282">
        <v>6.1029999999999998</v>
      </c>
      <c r="AA282">
        <v>0.67900000000000005</v>
      </c>
      <c r="AB282">
        <v>0.26700000000000002</v>
      </c>
      <c r="AC282">
        <v>7.37</v>
      </c>
      <c r="AD282">
        <v>45.4</v>
      </c>
      <c r="AE282">
        <v>1.1200000000000001</v>
      </c>
      <c r="AF282">
        <v>10.51</v>
      </c>
      <c r="AG282">
        <v>1083.5999999999999</v>
      </c>
      <c r="AH282">
        <v>360.6</v>
      </c>
      <c r="AI282">
        <v>339.3</v>
      </c>
      <c r="AJ282">
        <v>49.5</v>
      </c>
      <c r="AK282">
        <v>356</v>
      </c>
      <c r="AL282">
        <v>187.3</v>
      </c>
      <c r="AM282">
        <v>1599.1</v>
      </c>
      <c r="AN282">
        <v>1.6930000000000001</v>
      </c>
      <c r="AO282">
        <v>2.9060000000000001</v>
      </c>
      <c r="AP282">
        <v>0.312</v>
      </c>
      <c r="AQ282">
        <v>0.59399999999999997</v>
      </c>
      <c r="AR282">
        <v>110.9</v>
      </c>
      <c r="AS282">
        <v>16.87</v>
      </c>
      <c r="AT282">
        <v>0</v>
      </c>
      <c r="AU282">
        <v>0</v>
      </c>
      <c r="AV282">
        <v>0</v>
      </c>
      <c r="AW282">
        <v>0</v>
      </c>
      <c r="AX282">
        <v>2.1419999999999999</v>
      </c>
      <c r="AY282">
        <v>2.2879999999999998</v>
      </c>
      <c r="AZ282">
        <v>0</v>
      </c>
      <c r="BA282">
        <v>4.4249999999999998</v>
      </c>
      <c r="BB282">
        <v>1.071</v>
      </c>
      <c r="BC282">
        <v>0.47499999999999998</v>
      </c>
      <c r="BD282">
        <v>0.32500000000000001</v>
      </c>
      <c r="BE282">
        <v>1.8660000000000001</v>
      </c>
      <c r="BF282">
        <v>0.08</v>
      </c>
      <c r="BG282">
        <v>0.09</v>
      </c>
      <c r="BH282">
        <v>0</v>
      </c>
      <c r="BI282">
        <v>22.048999999999999</v>
      </c>
      <c r="BJ282">
        <v>22.048999999999999</v>
      </c>
      <c r="BK282">
        <v>0.79600000000000004</v>
      </c>
      <c r="BL282">
        <v>1.056</v>
      </c>
      <c r="BM282">
        <v>0.155</v>
      </c>
      <c r="BN282">
        <v>0.40699999999999997</v>
      </c>
      <c r="BO282">
        <v>0.10100000000000001</v>
      </c>
      <c r="BP282">
        <v>1.0129999999999999</v>
      </c>
      <c r="BQ282">
        <v>1.508</v>
      </c>
      <c r="BR282">
        <v>0.91800000000000004</v>
      </c>
      <c r="BS282">
        <v>1.6140000000000001</v>
      </c>
      <c r="BT282">
        <v>1.3680000000000001</v>
      </c>
      <c r="BU282">
        <v>0.42699999999999999</v>
      </c>
      <c r="BV282">
        <v>0.17599999999999999</v>
      </c>
      <c r="BW282">
        <v>0.89800000000000002</v>
      </c>
      <c r="BX282">
        <v>0.8</v>
      </c>
      <c r="BY282">
        <v>0.75900000000000001</v>
      </c>
      <c r="BZ282">
        <v>0.23300000000000001</v>
      </c>
      <c r="CA282">
        <v>1.0940000000000001</v>
      </c>
      <c r="CB282">
        <v>0.79500000000000004</v>
      </c>
      <c r="CC282">
        <v>0.51900000000000002</v>
      </c>
      <c r="CD282">
        <v>9.5820000000000007</v>
      </c>
      <c r="CE282">
        <v>0.71</v>
      </c>
      <c r="CF282">
        <v>1.3680000000000001</v>
      </c>
      <c r="CG282">
        <v>4.194</v>
      </c>
      <c r="CH282">
        <v>0.56899999999999995</v>
      </c>
      <c r="CI282">
        <v>1.764</v>
      </c>
      <c r="CJ282">
        <v>0.95399999999999996</v>
      </c>
      <c r="CK282">
        <v>9.5579999999999998</v>
      </c>
      <c r="CL282">
        <v>99.9</v>
      </c>
      <c r="CM282">
        <v>33.200000000000003</v>
      </c>
      <c r="CN282">
        <v>0.39600000000000002</v>
      </c>
      <c r="CO282">
        <v>0.25600000000000001</v>
      </c>
      <c r="CP282">
        <v>0.16800000000000001</v>
      </c>
      <c r="CQ282">
        <v>0.32800000000000001</v>
      </c>
      <c r="CR282">
        <v>0.46400000000000002</v>
      </c>
      <c r="CS282">
        <v>1.397</v>
      </c>
      <c r="CT282">
        <v>0.13600000000000001</v>
      </c>
      <c r="CU282">
        <v>5.7519999999999998</v>
      </c>
      <c r="CV282">
        <v>0.11700000000000001</v>
      </c>
      <c r="CW282">
        <v>2.6440000000000001</v>
      </c>
      <c r="CX282">
        <v>0.08</v>
      </c>
      <c r="CY282">
        <v>0.02</v>
      </c>
      <c r="CZ282">
        <v>0</v>
      </c>
      <c r="DA282">
        <v>11.763999999999999</v>
      </c>
      <c r="DB282">
        <v>0.156</v>
      </c>
      <c r="DC282">
        <v>7.5999999999999998E-2</v>
      </c>
      <c r="DD282">
        <v>0.69599999999999995</v>
      </c>
      <c r="DE282">
        <v>0.11600000000000001</v>
      </c>
      <c r="DF282">
        <v>8.0449999999999999</v>
      </c>
      <c r="DG282">
        <v>0.191</v>
      </c>
      <c r="DH282">
        <v>7.4999999999999997E-2</v>
      </c>
      <c r="DI282">
        <v>0</v>
      </c>
      <c r="DJ282">
        <v>9.359</v>
      </c>
      <c r="DK282">
        <v>0</v>
      </c>
      <c r="DL282">
        <v>0</v>
      </c>
      <c r="DM282">
        <v>1.694</v>
      </c>
      <c r="DN282">
        <v>0.29499999999999998</v>
      </c>
      <c r="DO282">
        <v>0</v>
      </c>
      <c r="DP282">
        <v>0</v>
      </c>
      <c r="DQ282">
        <v>1.2E-2</v>
      </c>
      <c r="DR282">
        <v>8.0000000000000002E-3</v>
      </c>
      <c r="DS282">
        <v>7.9000000000000001E-2</v>
      </c>
      <c r="DT282">
        <v>4.0000000000000001E-3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2.0880000000000001</v>
      </c>
      <c r="EA282">
        <v>0.65200000000000002</v>
      </c>
      <c r="EB282">
        <v>0.496</v>
      </c>
      <c r="EC282">
        <v>22.058</v>
      </c>
      <c r="ED282">
        <v>1.4419999999999999</v>
      </c>
      <c r="EE282">
        <v>53.6</v>
      </c>
      <c r="EF282">
        <v>0.998</v>
      </c>
      <c r="EG282">
        <v>2.4282499999999998</v>
      </c>
      <c r="EH282">
        <v>2.6059999999999999</v>
      </c>
      <c r="EI282">
        <v>81</v>
      </c>
      <c r="EJ282">
        <v>0</v>
      </c>
      <c r="EK282">
        <v>0</v>
      </c>
      <c r="EL282">
        <v>0</v>
      </c>
      <c r="EM282" t="s">
        <v>241</v>
      </c>
      <c r="EN282" t="s">
        <v>242</v>
      </c>
      <c r="EO282" t="s">
        <v>242</v>
      </c>
      <c r="EP282" t="s">
        <v>242</v>
      </c>
      <c r="EQ282" t="s">
        <v>242</v>
      </c>
      <c r="ER282" t="s">
        <v>242</v>
      </c>
      <c r="ES282" t="s">
        <v>241</v>
      </c>
      <c r="ET282" t="s">
        <v>242</v>
      </c>
      <c r="EU282" t="s">
        <v>242</v>
      </c>
      <c r="EV282" t="s">
        <v>242</v>
      </c>
      <c r="EW282" t="s">
        <v>242</v>
      </c>
      <c r="EX282" t="s">
        <v>242</v>
      </c>
      <c r="EY282" t="s">
        <v>242</v>
      </c>
      <c r="EZ282" t="s">
        <v>242</v>
      </c>
      <c r="FA282" t="s">
        <v>242</v>
      </c>
      <c r="FB282" t="s">
        <v>242</v>
      </c>
      <c r="FC282" t="s">
        <v>242</v>
      </c>
      <c r="FD282" t="s">
        <v>242</v>
      </c>
      <c r="FE282" t="s">
        <v>242</v>
      </c>
      <c r="FF282" t="s">
        <v>242</v>
      </c>
      <c r="FG282" t="s">
        <v>241</v>
      </c>
      <c r="FH282" t="s">
        <v>241</v>
      </c>
      <c r="FI282" t="s">
        <v>242</v>
      </c>
      <c r="FJ282" t="s">
        <v>242</v>
      </c>
      <c r="FK282" t="s">
        <v>242</v>
      </c>
      <c r="FL282" t="s">
        <v>242</v>
      </c>
      <c r="FM282" t="s">
        <v>242</v>
      </c>
      <c r="FN282" t="s">
        <v>242</v>
      </c>
      <c r="FO282" t="s">
        <v>242</v>
      </c>
      <c r="FP282" t="s">
        <v>242</v>
      </c>
      <c r="FQ282" t="s">
        <v>242</v>
      </c>
      <c r="FR282" t="s">
        <v>242</v>
      </c>
      <c r="FS282" t="s">
        <v>242</v>
      </c>
      <c r="FT282" t="s">
        <v>242</v>
      </c>
      <c r="FU282" t="s">
        <v>242</v>
      </c>
      <c r="FV282" t="s">
        <v>242</v>
      </c>
      <c r="FW282" t="s">
        <v>242</v>
      </c>
      <c r="FX282" t="s">
        <v>242</v>
      </c>
      <c r="FY282" t="s">
        <v>242</v>
      </c>
      <c r="FZ282" t="s">
        <v>242</v>
      </c>
      <c r="GA282" t="s">
        <v>242</v>
      </c>
      <c r="GB282" t="s">
        <v>242</v>
      </c>
      <c r="GC282" t="s">
        <v>242</v>
      </c>
      <c r="GD282" t="s">
        <v>242</v>
      </c>
      <c r="GE282" t="s">
        <v>242</v>
      </c>
      <c r="GF282" t="s">
        <v>242</v>
      </c>
      <c r="GG282" t="s">
        <v>235</v>
      </c>
      <c r="GH282" t="s">
        <v>247</v>
      </c>
      <c r="GI282" t="s">
        <v>242</v>
      </c>
      <c r="GJ282" t="s">
        <v>242</v>
      </c>
      <c r="GK282" t="s">
        <v>242</v>
      </c>
      <c r="GL282">
        <v>0</v>
      </c>
      <c r="GM282">
        <v>0</v>
      </c>
      <c r="GN282">
        <v>0</v>
      </c>
      <c r="GR282" t="s">
        <v>242</v>
      </c>
      <c r="GS282" t="s">
        <v>242</v>
      </c>
      <c r="GT282" t="s">
        <v>242</v>
      </c>
      <c r="GU282" t="s">
        <v>242</v>
      </c>
      <c r="GV282" t="s">
        <v>242</v>
      </c>
      <c r="GW282" t="s">
        <v>242</v>
      </c>
      <c r="GX282" t="s">
        <v>242</v>
      </c>
      <c r="GY282" t="s">
        <v>242</v>
      </c>
      <c r="GZ282" t="s">
        <v>242</v>
      </c>
      <c r="HA282" t="s">
        <v>242</v>
      </c>
      <c r="HB282" t="s">
        <v>242</v>
      </c>
      <c r="HC282" t="s">
        <v>242</v>
      </c>
      <c r="HD282" t="s">
        <v>242</v>
      </c>
      <c r="HE282" t="s">
        <v>242</v>
      </c>
      <c r="HF282" t="s">
        <v>242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2">
    <tabColor rgb="FFFF0000"/>
  </sheetPr>
  <dimension ref="A1:AF408"/>
  <sheetViews>
    <sheetView zoomScale="70" zoomScaleNormal="70" workbookViewId="0">
      <selection activeCell="A5" sqref="A5"/>
    </sheetView>
  </sheetViews>
  <sheetFormatPr baseColWidth="10" defaultColWidth="11" defaultRowHeight="12.75"/>
  <cols>
    <col min="1" max="1" width="11" style="18"/>
    <col min="2" max="2" width="25.875" style="18" bestFit="1" customWidth="1"/>
    <col min="3" max="3" width="11" style="18"/>
    <col min="4" max="4" width="10" style="18" customWidth="1"/>
    <col min="5" max="5" width="25.625" style="18" customWidth="1"/>
    <col min="6" max="20" width="11" style="18"/>
    <col min="21" max="21" width="42.25" style="18" bestFit="1" customWidth="1"/>
    <col min="22" max="26" width="11" style="18"/>
    <col min="27" max="27" width="17.625" style="18" customWidth="1"/>
    <col min="28" max="16384" width="11" style="18"/>
  </cols>
  <sheetData>
    <row r="1" spans="1:32">
      <c r="A1" s="18" t="s">
        <v>16</v>
      </c>
      <c r="B1" s="18" t="s">
        <v>17</v>
      </c>
      <c r="F1" s="18" t="s">
        <v>158</v>
      </c>
      <c r="G1" s="18" t="s">
        <v>159</v>
      </c>
      <c r="H1" s="18" t="s">
        <v>160</v>
      </c>
      <c r="I1" s="18" t="s">
        <v>161</v>
      </c>
      <c r="J1" s="18" t="s">
        <v>162</v>
      </c>
      <c r="K1" s="18" t="s">
        <v>163</v>
      </c>
      <c r="L1" s="18" t="s">
        <v>164</v>
      </c>
      <c r="M1" s="18" t="s">
        <v>165</v>
      </c>
      <c r="N1" s="18" t="s">
        <v>166</v>
      </c>
      <c r="O1" s="18" t="s">
        <v>167</v>
      </c>
      <c r="P1" s="18" t="s">
        <v>168</v>
      </c>
      <c r="Q1" s="18" t="s">
        <v>169</v>
      </c>
      <c r="R1" s="18" t="s">
        <v>170</v>
      </c>
      <c r="S1" s="18" t="s">
        <v>171</v>
      </c>
      <c r="T1" s="18" t="s">
        <v>172</v>
      </c>
      <c r="U1" s="130" t="s">
        <v>271</v>
      </c>
      <c r="V1" s="18" t="s">
        <v>252</v>
      </c>
      <c r="W1" s="18" t="s">
        <v>253</v>
      </c>
      <c r="X1" s="18" t="s">
        <v>254</v>
      </c>
      <c r="Y1" s="18" t="s">
        <v>255</v>
      </c>
      <c r="Z1" s="18" t="s">
        <v>256</v>
      </c>
      <c r="AA1" s="18" t="s">
        <v>273</v>
      </c>
      <c r="AB1" s="18" t="s">
        <v>272</v>
      </c>
      <c r="AC1" s="18" t="s">
        <v>274</v>
      </c>
      <c r="AD1" s="18" t="s">
        <v>275</v>
      </c>
      <c r="AE1" s="18" t="s">
        <v>312</v>
      </c>
      <c r="AF1" s="18" t="s">
        <v>313</v>
      </c>
    </row>
    <row r="2" spans="1:32">
      <c r="A2" s="18">
        <f>EXPORT!A2</f>
        <v>0</v>
      </c>
      <c r="B2" s="18" t="str">
        <f>EXPORT!B2</f>
        <v>14.09.2026</v>
      </c>
      <c r="C2" s="18" t="str">
        <f>EXPORT!C2</f>
        <v>20.09.2026</v>
      </c>
      <c r="D2" s="19"/>
    </row>
    <row r="3" spans="1:32">
      <c r="A3" s="18">
        <f>EXPORT!A3</f>
        <v>1</v>
      </c>
      <c r="B3" s="18" t="str">
        <f>IF(ISBLANK(EXPORT!B3),"",EXPORT!B3)</f>
        <v>Montag</v>
      </c>
      <c r="C3" s="18" t="str">
        <f t="shared" ref="C3:C66" si="0">F3&amp;G3&amp;H3&amp;I3&amp;J3&amp;K3&amp;L3&amp;M3&amp;N3&amp;O3&amp;P3&amp;Q3&amp;R3&amp;S3</f>
        <v/>
      </c>
      <c r="D3" s="18" t="str">
        <f t="shared" ref="D3:D66" si="1">IF(C3="",""," ("&amp;C3&amp;")")</f>
        <v/>
      </c>
      <c r="F3" s="18" t="str">
        <f>IF(OR(EXPORT!EM3=0,EXPORT!EM3="",EXPORT!EM3="0"),"","A")</f>
        <v/>
      </c>
      <c r="G3" s="18" t="str">
        <f>IF(OR(EXPORT!EN3=0,EXPORT!EN3="",EXPORT!EN3="0"),"","B")</f>
        <v/>
      </c>
      <c r="H3" s="18" t="str">
        <f>IF(OR(EXPORT!EO3=0,EXPORT!EO3="",EXPORT!EO3="0"),"","C")</f>
        <v/>
      </c>
      <c r="I3" s="18" t="str">
        <f>IF(OR(EXPORT!EP3=0,EXPORT!EP3="",EXPORT!EP3="0"),"","D")</f>
        <v/>
      </c>
      <c r="J3" s="18" t="str">
        <f>IF(OR(EXPORT!EQ3=0,EXPORT!EQ3="",EXPORT!EQ3="0"),"","E")</f>
        <v/>
      </c>
      <c r="K3" s="18" t="str">
        <f>IF(OR(EXPORT!ER3=0,EXPORT!ER3="",EXPORT!ER3="0"),"","F")</f>
        <v/>
      </c>
      <c r="L3" s="18" t="str">
        <f>IF(OR(EXPORT!ES3=0,EXPORT!ES3="",EXPORT!ES3="0"),"","G")</f>
        <v/>
      </c>
      <c r="M3" s="18" t="str">
        <f>IF(OR(EXPORT!ET3=0,EXPORT!ET3="",EXPORT!ET3="0"),"","H")</f>
        <v/>
      </c>
      <c r="N3" s="18" t="str">
        <f>IF(OR(EXPORT!EU3=0,EXPORT!EU3="",EXPORT!EU3="0"),"","L")</f>
        <v/>
      </c>
      <c r="O3" s="18" t="str">
        <f>IF(OR(EXPORT!EV3=0,EXPORT!EV3="",EXPORT!EV3="0"),"","M")</f>
        <v/>
      </c>
      <c r="P3" s="18" t="str">
        <f>IF(OR(EXPORT!EW3=0,EXPORT!EW3="",EXPORT!EW3="0"),"","N")</f>
        <v/>
      </c>
      <c r="Q3" s="18" t="str">
        <f>IF(OR(EXPORT!EX3=0,EXPORT!EX3="",EXPORT!EX3="0"),"","O")</f>
        <v/>
      </c>
      <c r="R3" s="18" t="str">
        <f>IF(OR(EXPORT!EY3=0,EXPORT!EY3="",EXPORT!EY3="0"),"","P")</f>
        <v/>
      </c>
      <c r="S3" s="18" t="str">
        <f>IF(OR(EXPORT!EZ3=0,EXPORT!EZ3="",EXPORT!EZ3="0"),"","W")</f>
        <v/>
      </c>
      <c r="T3" s="18" t="str">
        <f>IF(OR(EXPORT!FA3=0,EXPORT!FA3="",EXPORT!FA3="0"),"","frei")</f>
        <v/>
      </c>
    </row>
    <row r="4" spans="1:32">
      <c r="A4" s="18">
        <f>EXPORT!A4</f>
        <v>2</v>
      </c>
      <c r="B4" s="18" t="str">
        <f>IF(ISBLANK(EXPORT!B4),"",EXPORT!B4)</f>
        <v>Mittagessen</v>
      </c>
      <c r="C4" s="18" t="str">
        <f t="shared" si="0"/>
        <v/>
      </c>
      <c r="D4" s="18" t="str">
        <f t="shared" si="1"/>
        <v/>
      </c>
      <c r="F4" s="18" t="str">
        <f>IF(OR(EXPORT!EM4=0,EXPORT!EM4="",EXPORT!EM4="0"),"","A")</f>
        <v/>
      </c>
      <c r="G4" s="18" t="str">
        <f>IF(OR(EXPORT!EN4=0,EXPORT!EN4="",EXPORT!EN4="0"),"","B")</f>
        <v/>
      </c>
      <c r="H4" s="18" t="str">
        <f>IF(OR(EXPORT!EO4=0,EXPORT!EO4="",EXPORT!EO4="0"),"","C")</f>
        <v/>
      </c>
      <c r="I4" s="18" t="str">
        <f>IF(OR(EXPORT!EP4=0,EXPORT!EP4="",EXPORT!EP4="0"),"","D")</f>
        <v/>
      </c>
      <c r="J4" s="18" t="str">
        <f>IF(OR(EXPORT!EQ4=0,EXPORT!EQ4="",EXPORT!EQ4="0"),"","E")</f>
        <v/>
      </c>
      <c r="K4" s="18" t="str">
        <f>IF(OR(EXPORT!ER4=0,EXPORT!ER4="",EXPORT!ER4="0"),"","F")</f>
        <v/>
      </c>
      <c r="L4" s="18" t="str">
        <f>IF(OR(EXPORT!ES4=0,EXPORT!ES4="",EXPORT!ES4="0"),"","G")</f>
        <v/>
      </c>
      <c r="M4" s="18" t="str">
        <f>IF(OR(EXPORT!ET4=0,EXPORT!ET4="",EXPORT!ET4="0"),"","H")</f>
        <v/>
      </c>
      <c r="N4" s="18" t="str">
        <f>IF(OR(EXPORT!EU4=0,EXPORT!EU4="",EXPORT!EU4="0"),"","L")</f>
        <v/>
      </c>
      <c r="O4" s="18" t="str">
        <f>IF(OR(EXPORT!EV4=0,EXPORT!EV4="",EXPORT!EV4="0"),"","M")</f>
        <v/>
      </c>
      <c r="P4" s="18" t="str">
        <f>IF(OR(EXPORT!EW4=0,EXPORT!EW4="",EXPORT!EW4="0"),"","N")</f>
        <v/>
      </c>
      <c r="Q4" s="18" t="str">
        <f>IF(OR(EXPORT!EX4=0,EXPORT!EX4="",EXPORT!EX4="0"),"","O")</f>
        <v/>
      </c>
      <c r="R4" s="18" t="str">
        <f>IF(OR(EXPORT!EY4=0,EXPORT!EY4="",EXPORT!EY4="0"),"","P")</f>
        <v/>
      </c>
      <c r="S4" s="18" t="str">
        <f>IF(OR(EXPORT!EZ4=0,EXPORT!EZ4="",EXPORT!EZ4="0"),"","W")</f>
        <v/>
      </c>
      <c r="T4" s="18" t="str">
        <f>IF(OR(EXPORT!FA4=0,EXPORT!FA4="",EXPORT!FA4="0"),"","frei")</f>
        <v/>
      </c>
      <c r="U4" s="18" t="str">
        <f>IF(ISBLANK(V4),"",V4&amp;" Kcal/ "&amp;W4&amp;" g Fett/ "&amp;X4&amp;" g Proteine/ "&amp;Y4&amp;" g KH/ "&amp;Z4&amp;" BE ")</f>
        <v/>
      </c>
    </row>
    <row r="5" spans="1:32">
      <c r="A5" s="18">
        <f>EXPORT!A5</f>
        <v>3</v>
      </c>
      <c r="B5" s="18" t="str">
        <f>IF(ISBLANK(EXPORT!B5),"",EXPORT!B5)</f>
        <v>Suppe 1 Mittagessen</v>
      </c>
      <c r="C5" s="18" t="str">
        <f t="shared" si="0"/>
        <v>ACGL</v>
      </c>
      <c r="D5" s="18" t="str">
        <f t="shared" si="1"/>
        <v xml:space="preserve"> (ACGL)</v>
      </c>
      <c r="E5" s="18" t="str">
        <f>IF(OR(B5=".",B5=" ."),"",B5&amp;D5)</f>
        <v>Suppe 1 Mittagessen (ACGL)</v>
      </c>
      <c r="F5" s="18" t="str">
        <f>IF(OR(EXPORT!EM5=0,EXPORT!EM5="",EXPORT!EM5="0"),"","A")</f>
        <v>A</v>
      </c>
      <c r="G5" s="18" t="str">
        <f>IF(OR(EXPORT!EN5=0,EXPORT!EN5="",EXPORT!EN5="0"),"","B")</f>
        <v/>
      </c>
      <c r="H5" s="18" t="str">
        <f>IF(OR(EXPORT!EO5=0,EXPORT!EO5="",EXPORT!EO5="0"),"","C")</f>
        <v>C</v>
      </c>
      <c r="I5" s="18" t="str">
        <f>IF(OR(EXPORT!EP5=0,EXPORT!EP5="",EXPORT!EP5="0"),"","D")</f>
        <v/>
      </c>
      <c r="J5" s="18" t="str">
        <f>IF(OR(EXPORT!EQ5=0,EXPORT!EQ5="",EXPORT!EQ5="0"),"","E")</f>
        <v/>
      </c>
      <c r="K5" s="18" t="str">
        <f>IF(OR(EXPORT!ER5=0,EXPORT!ER5="",EXPORT!ER5="0"),"","F")</f>
        <v/>
      </c>
      <c r="L5" s="18" t="str">
        <f>IF(OR(EXPORT!ES5=0,EXPORT!ES5="",EXPORT!ES5="0"),"","G")</f>
        <v>G</v>
      </c>
      <c r="M5" s="18" t="str">
        <f>IF(OR(EXPORT!ET5=0,EXPORT!ET5="",EXPORT!ET5="0"),"","H")</f>
        <v/>
      </c>
      <c r="N5" s="18" t="str">
        <f>IF(OR(EXPORT!EU5=0,EXPORT!EU5="",EXPORT!EU5="0"),"","L")</f>
        <v>L</v>
      </c>
      <c r="O5" s="18" t="str">
        <f>IF(OR(EXPORT!EV5=0,EXPORT!EV5="",EXPORT!EV5="0"),"","M")</f>
        <v/>
      </c>
      <c r="P5" s="18" t="str">
        <f>IF(OR(EXPORT!EW5=0,EXPORT!EW5="",EXPORT!EW5="0"),"","N")</f>
        <v/>
      </c>
      <c r="Q5" s="18" t="str">
        <f>IF(OR(EXPORT!EX5=0,EXPORT!EX5="",EXPORT!EX5="0"),"","O")</f>
        <v/>
      </c>
      <c r="R5" s="18" t="str">
        <f>IF(OR(EXPORT!EY5=0,EXPORT!EY5="",EXPORT!EY5="0"),"","P")</f>
        <v/>
      </c>
      <c r="S5" s="18" t="str">
        <f>IF(OR(EXPORT!EZ5=0,EXPORT!EZ5="",EXPORT!EZ5="0"),"","W")</f>
        <v/>
      </c>
      <c r="T5" s="18" t="str">
        <f>IF(OR(EXPORT!FA5=0,EXPORT!FA5="",EXPORT!FA5="0"),"","frei")</f>
        <v/>
      </c>
      <c r="U5" s="18" t="str">
        <f>IF(A5=3,V5&amp;" Kcal / "&amp;W5&amp;" g Fett / "&amp;X5&amp;" g Proteine / "&amp;Y5&amp;" g KH / "&amp;Z5&amp;" BE ","")</f>
        <v xml:space="preserve">163 Kcal / 9 g Fett / 10 g Proteine / 10 g KH / 0,9 BE </v>
      </c>
      <c r="V5" s="18">
        <f>IF(A5=3,ROUND(EXPORT!F5,0),"")</f>
        <v>163</v>
      </c>
      <c r="W5" s="18">
        <f>IF(A5=3,ROUND(EXPORT!J5,0),"")</f>
        <v>9</v>
      </c>
      <c r="X5" s="18">
        <f>IF(A5=3,ROUND(EXPORT!I5,0),"")</f>
        <v>10</v>
      </c>
      <c r="Y5" s="18">
        <f>IF(A5=3,ROUND(EXPORT!K5,0),"")</f>
        <v>10</v>
      </c>
      <c r="Z5" s="18">
        <f>IF(A5=3,ROUND(EXPORT!EG5,1),"")</f>
        <v>0.9</v>
      </c>
    </row>
    <row r="6" spans="1:32">
      <c r="A6" s="18">
        <f>EXPORT!A6</f>
        <v>4</v>
      </c>
      <c r="B6" s="18" t="str">
        <f>IF(ISBLANK(EXPORT!B6),"",EXPORT!B6)</f>
        <v>Rindsuppe mit Gemüse</v>
      </c>
      <c r="C6" s="18" t="str">
        <f t="shared" si="0"/>
        <v>ACGL</v>
      </c>
      <c r="D6" s="18" t="str">
        <f t="shared" si="1"/>
        <v xml:space="preserve"> (ACGL)</v>
      </c>
      <c r="E6" s="18" t="str">
        <f t="shared" ref="E6:E69" si="2">IF(OR(B6=".",B6=" ."),"",B6&amp;D6)</f>
        <v>Rindsuppe mit Gemüse (ACGL)</v>
      </c>
      <c r="F6" s="18" t="str">
        <f>IF(OR(EXPORT!EM6=0,EXPORT!EM6="",EXPORT!EM6="0"),"","A")</f>
        <v>A</v>
      </c>
      <c r="G6" s="18" t="str">
        <f>IF(OR(EXPORT!EN6=0,EXPORT!EN6="",EXPORT!EN6="0"),"","B")</f>
        <v/>
      </c>
      <c r="H6" s="18" t="str">
        <f>IF(OR(EXPORT!EO6=0,EXPORT!EO6="",EXPORT!EO6="0"),"","C")</f>
        <v>C</v>
      </c>
      <c r="I6" s="18" t="str">
        <f>IF(OR(EXPORT!EP6=0,EXPORT!EP6="",EXPORT!EP6="0"),"","D")</f>
        <v/>
      </c>
      <c r="J6" s="18" t="str">
        <f>IF(OR(EXPORT!EQ6=0,EXPORT!EQ6="",EXPORT!EQ6="0"),"","E")</f>
        <v/>
      </c>
      <c r="K6" s="18" t="str">
        <f>IF(OR(EXPORT!ER6=0,EXPORT!ER6="",EXPORT!ER6="0"),"","F")</f>
        <v/>
      </c>
      <c r="L6" s="18" t="str">
        <f>IF(OR(EXPORT!ES6=0,EXPORT!ES6="",EXPORT!ES6="0"),"","G")</f>
        <v>G</v>
      </c>
      <c r="M6" s="18" t="str">
        <f>IF(OR(EXPORT!ET6=0,EXPORT!ET6="",EXPORT!ET6="0"),"","H")</f>
        <v/>
      </c>
      <c r="N6" s="18" t="str">
        <f>IF(OR(EXPORT!EU6=0,EXPORT!EU6="",EXPORT!EU6="0"),"","L")</f>
        <v>L</v>
      </c>
      <c r="O6" s="18" t="str">
        <f>IF(OR(EXPORT!EV6=0,EXPORT!EV6="",EXPORT!EV6="0"),"","M")</f>
        <v/>
      </c>
      <c r="P6" s="18" t="str">
        <f>IF(OR(EXPORT!EW6=0,EXPORT!EW6="",EXPORT!EW6="0"),"","N")</f>
        <v/>
      </c>
      <c r="Q6" s="18" t="str">
        <f>IF(OR(EXPORT!EX6=0,EXPORT!EX6="",EXPORT!EX6="0"),"","O")</f>
        <v/>
      </c>
      <c r="R6" s="18" t="str">
        <f>IF(OR(EXPORT!EY6=0,EXPORT!EY6="",EXPORT!EY6="0"),"","P")</f>
        <v/>
      </c>
      <c r="S6" s="18" t="str">
        <f>IF(OR(EXPORT!EZ6=0,EXPORT!EZ6="",EXPORT!EZ6="0"),"","W")</f>
        <v/>
      </c>
      <c r="T6" s="18" t="str">
        <f>IF(OR(EXPORT!FA6=0,EXPORT!FA6="",EXPORT!FA6="0"),"","frei")</f>
        <v/>
      </c>
      <c r="U6" s="18" t="str">
        <f>IF(A6=3,V6&amp;" Kcal / "&amp;W6&amp;" g Fett / "&amp;X6&amp;" g Proteine / "&amp;Y6&amp;" g KH / "&amp;Z6&amp;" BE ","")</f>
        <v/>
      </c>
      <c r="V6" s="18" t="str">
        <f>IF(A6=3,ROUND(EXPORT!F6,0),"")</f>
        <v/>
      </c>
      <c r="W6" s="18" t="str">
        <f>IF(A6=3,ROUND(EXPORT!J6,0),"")</f>
        <v/>
      </c>
      <c r="X6" s="18" t="str">
        <f>IF(A6=3,ROUND(EXPORT!I6,0),"")</f>
        <v/>
      </c>
      <c r="Y6" s="18" t="str">
        <f>IF(A6=3,ROUND(EXPORT!K6,0),"")</f>
        <v/>
      </c>
      <c r="Z6" s="18" t="str">
        <f>IF(A6=3,ROUND(EXPORT!EG6,1),"")</f>
        <v/>
      </c>
    </row>
    <row r="7" spans="1:32">
      <c r="A7" s="18">
        <f>EXPORT!A7</f>
        <v>3</v>
      </c>
      <c r="B7" s="18" t="str">
        <f>IF(ISBLANK(EXPORT!B7),"",EXPORT!B7)</f>
        <v>Suppe 2 Mittagessen</v>
      </c>
      <c r="C7" s="18" t="str">
        <f t="shared" si="0"/>
        <v>ACG</v>
      </c>
      <c r="D7" s="18" t="str">
        <f t="shared" si="1"/>
        <v xml:space="preserve"> (ACG)</v>
      </c>
      <c r="E7" s="18" t="str">
        <f t="shared" si="2"/>
        <v>Suppe 2 Mittagessen (ACG)</v>
      </c>
      <c r="F7" s="18" t="str">
        <f>IF(OR(EXPORT!EM7=0,EXPORT!EM7="",EXPORT!EM7="0"),"","A")</f>
        <v>A</v>
      </c>
      <c r="G7" s="18" t="str">
        <f>IF(OR(EXPORT!EN7=0,EXPORT!EN7="",EXPORT!EN7="0"),"","B")</f>
        <v/>
      </c>
      <c r="H7" s="18" t="str">
        <f>IF(OR(EXPORT!EO7=0,EXPORT!EO7="",EXPORT!EO7="0"),"","C")</f>
        <v>C</v>
      </c>
      <c r="I7" s="18" t="str">
        <f>IF(OR(EXPORT!EP7=0,EXPORT!EP7="",EXPORT!EP7="0"),"","D")</f>
        <v/>
      </c>
      <c r="J7" s="18" t="str">
        <f>IF(OR(EXPORT!EQ7=0,EXPORT!EQ7="",EXPORT!EQ7="0"),"","E")</f>
        <v/>
      </c>
      <c r="K7" s="18" t="str">
        <f>IF(OR(EXPORT!ER7=0,EXPORT!ER7="",EXPORT!ER7="0"),"","F")</f>
        <v/>
      </c>
      <c r="L7" s="18" t="str">
        <f>IF(OR(EXPORT!ES7=0,EXPORT!ES7="",EXPORT!ES7="0"),"","G")</f>
        <v>G</v>
      </c>
      <c r="M7" s="18" t="str">
        <f>IF(OR(EXPORT!ET7=0,EXPORT!ET7="",EXPORT!ET7="0"),"","H")</f>
        <v/>
      </c>
      <c r="N7" s="18" t="str">
        <f>IF(OR(EXPORT!EU7=0,EXPORT!EU7="",EXPORT!EU7="0"),"","L")</f>
        <v/>
      </c>
      <c r="O7" s="18" t="str">
        <f>IF(OR(EXPORT!EV7=0,EXPORT!EV7="",EXPORT!EV7="0"),"","M")</f>
        <v/>
      </c>
      <c r="P7" s="18" t="str">
        <f>IF(OR(EXPORT!EW7=0,EXPORT!EW7="",EXPORT!EW7="0"),"","N")</f>
        <v/>
      </c>
      <c r="Q7" s="18" t="str">
        <f>IF(OR(EXPORT!EX7=0,EXPORT!EX7="",EXPORT!EX7="0"),"","O")</f>
        <v/>
      </c>
      <c r="R7" s="18" t="str">
        <f>IF(OR(EXPORT!EY7=0,EXPORT!EY7="",EXPORT!EY7="0"),"","P")</f>
        <v/>
      </c>
      <c r="S7" s="18" t="str">
        <f>IF(OR(EXPORT!EZ7=0,EXPORT!EZ7="",EXPORT!EZ7="0"),"","W")</f>
        <v/>
      </c>
      <c r="T7" s="18" t="str">
        <f>IF(OR(EXPORT!FA7=0,EXPORT!FA7="",EXPORT!FA7="0"),"","frei")</f>
        <v/>
      </c>
      <c r="U7" s="18" t="str">
        <f>IF(A7=3,V7&amp;" Kcal / "&amp;W7&amp;" g Fett / "&amp;X7&amp;" g Proteine / "&amp;Y7&amp;" g KH / "&amp;Z7&amp;" BE ","")</f>
        <v xml:space="preserve">138 Kcal / 11 g Fett / 3 g Proteine / 7 g KH / 0,6 BE </v>
      </c>
      <c r="V7" s="18">
        <f>IF(A7=3,ROUND(EXPORT!F7,0),"")</f>
        <v>138</v>
      </c>
      <c r="W7" s="18">
        <f>IF(A7=3,ROUND(EXPORT!J7,0),"")</f>
        <v>11</v>
      </c>
      <c r="X7" s="18">
        <f>IF(A7=3,ROUND(EXPORT!I7,0),"")</f>
        <v>3</v>
      </c>
      <c r="Y7" s="18">
        <f>IF(A7=3,ROUND(EXPORT!K7,0),"")</f>
        <v>7</v>
      </c>
      <c r="Z7" s="18">
        <f>IF(A7=3,ROUND(EXPORT!EG7,1),"")</f>
        <v>0.6</v>
      </c>
    </row>
    <row r="8" spans="1:32">
      <c r="A8" s="18">
        <f>EXPORT!A8</f>
        <v>4</v>
      </c>
      <c r="B8" s="18" t="str">
        <f>IF(ISBLANK(EXPORT!B8),"",EXPORT!B8)</f>
        <v xml:space="preserve">Legierte Grießsuppe </v>
      </c>
      <c r="C8" s="18" t="str">
        <f t="shared" si="0"/>
        <v>ACG</v>
      </c>
      <c r="D8" s="18" t="str">
        <f t="shared" si="1"/>
        <v xml:space="preserve"> (ACG)</v>
      </c>
      <c r="E8" s="18" t="str">
        <f t="shared" si="2"/>
        <v>Legierte Grießsuppe  (ACG)</v>
      </c>
      <c r="F8" s="18" t="str">
        <f>IF(OR(EXPORT!EM8=0,EXPORT!EM8="",EXPORT!EM8="0"),"","A")</f>
        <v>A</v>
      </c>
      <c r="G8" s="18" t="str">
        <f>IF(OR(EXPORT!EN8=0,EXPORT!EN8="",EXPORT!EN8="0"),"","B")</f>
        <v/>
      </c>
      <c r="H8" s="18" t="str">
        <f>IF(OR(EXPORT!EO8=0,EXPORT!EO8="",EXPORT!EO8="0"),"","C")</f>
        <v>C</v>
      </c>
      <c r="I8" s="18" t="str">
        <f>IF(OR(EXPORT!EP8=0,EXPORT!EP8="",EXPORT!EP8="0"),"","D")</f>
        <v/>
      </c>
      <c r="J8" s="18" t="str">
        <f>IF(OR(EXPORT!EQ8=0,EXPORT!EQ8="",EXPORT!EQ8="0"),"","E")</f>
        <v/>
      </c>
      <c r="K8" s="18" t="str">
        <f>IF(OR(EXPORT!ER8=0,EXPORT!ER8="",EXPORT!ER8="0"),"","F")</f>
        <v/>
      </c>
      <c r="L8" s="18" t="str">
        <f>IF(OR(EXPORT!ES8=0,EXPORT!ES8="",EXPORT!ES8="0"),"","G")</f>
        <v>G</v>
      </c>
      <c r="M8" s="18" t="str">
        <f>IF(OR(EXPORT!ET8=0,EXPORT!ET8="",EXPORT!ET8="0"),"","H")</f>
        <v/>
      </c>
      <c r="N8" s="18" t="str">
        <f>IF(OR(EXPORT!EU8=0,EXPORT!EU8="",EXPORT!EU8="0"),"","L")</f>
        <v/>
      </c>
      <c r="O8" s="18" t="str">
        <f>IF(OR(EXPORT!EV8=0,EXPORT!EV8="",EXPORT!EV8="0"),"","M")</f>
        <v/>
      </c>
      <c r="P8" s="18" t="str">
        <f>IF(OR(EXPORT!EW8=0,EXPORT!EW8="",EXPORT!EW8="0"),"","N")</f>
        <v/>
      </c>
      <c r="Q8" s="18" t="str">
        <f>IF(OR(EXPORT!EX8=0,EXPORT!EX8="",EXPORT!EX8="0"),"","O")</f>
        <v/>
      </c>
      <c r="R8" s="18" t="str">
        <f>IF(OR(EXPORT!EY8=0,EXPORT!EY8="",EXPORT!EY8="0"),"","P")</f>
        <v/>
      </c>
      <c r="S8" s="18" t="str">
        <f>IF(OR(EXPORT!EZ8=0,EXPORT!EZ8="",EXPORT!EZ8="0"),"","W")</f>
        <v/>
      </c>
      <c r="T8" s="18" t="str">
        <f>IF(OR(EXPORT!FA8=0,EXPORT!FA8="",EXPORT!FA8="0"),"","frei")</f>
        <v/>
      </c>
      <c r="U8" s="18" t="str">
        <f>IF(A8=3,V8&amp;" Kcal / "&amp;W8&amp;" g Fett / "&amp;X8&amp;" g Proteine / "&amp;Y8&amp;" g KH / "&amp;Z8&amp;" BE ","")</f>
        <v/>
      </c>
      <c r="V8" s="18" t="str">
        <f>IF(A8=3,ROUND(EXPORT!F8,0),"")</f>
        <v/>
      </c>
      <c r="W8" s="18" t="str">
        <f>IF(A8=3,ROUND(EXPORT!J8,0),"")</f>
        <v/>
      </c>
      <c r="X8" s="18" t="str">
        <f>IF(A8=3,ROUND(EXPORT!I8,0),"")</f>
        <v/>
      </c>
      <c r="Y8" s="18" t="str">
        <f>IF(A8=3,ROUND(EXPORT!K8,0),"")</f>
        <v/>
      </c>
      <c r="Z8" s="18" t="str">
        <f>IF(A8=3,ROUND(EXPORT!EG8,1),"")</f>
        <v/>
      </c>
    </row>
    <row r="9" spans="1:32">
      <c r="A9" s="18">
        <f>EXPORT!A9</f>
        <v>3</v>
      </c>
      <c r="B9" s="18" t="str">
        <f>IF(ISBLANK(EXPORT!B9),"",EXPORT!B9)</f>
        <v>Hausmannskost Mittagessen</v>
      </c>
      <c r="C9" s="18" t="str">
        <f t="shared" si="0"/>
        <v>AGL</v>
      </c>
      <c r="D9" s="18" t="str">
        <f t="shared" si="1"/>
        <v xml:space="preserve"> (AGL)</v>
      </c>
      <c r="E9" s="18" t="str">
        <f t="shared" si="2"/>
        <v>Hausmannskost Mittagessen (AGL)</v>
      </c>
      <c r="F9" s="18" t="str">
        <f>IF(OR(EXPORT!EM9=0,EXPORT!EM9="",EXPORT!EM9="0"),"","A")</f>
        <v>A</v>
      </c>
      <c r="G9" s="18" t="str">
        <f>IF(OR(EXPORT!EN9=0,EXPORT!EN9="",EXPORT!EN9="0"),"","B")</f>
        <v/>
      </c>
      <c r="H9" s="18" t="str">
        <f>IF(OR(EXPORT!EO9=0,EXPORT!EO9="",EXPORT!EO9="0"),"","C")</f>
        <v/>
      </c>
      <c r="I9" s="18" t="str">
        <f>IF(OR(EXPORT!EP9=0,EXPORT!EP9="",EXPORT!EP9="0"),"","D")</f>
        <v/>
      </c>
      <c r="J9" s="18" t="str">
        <f>IF(OR(EXPORT!EQ9=0,EXPORT!EQ9="",EXPORT!EQ9="0"),"","E")</f>
        <v/>
      </c>
      <c r="K9" s="18" t="str">
        <f>IF(OR(EXPORT!ER9=0,EXPORT!ER9="",EXPORT!ER9="0"),"","F")</f>
        <v/>
      </c>
      <c r="L9" s="18" t="str">
        <f>IF(OR(EXPORT!ES9=0,EXPORT!ES9="",EXPORT!ES9="0"),"","G")</f>
        <v>G</v>
      </c>
      <c r="M9" s="18" t="str">
        <f>IF(OR(EXPORT!ET9=0,EXPORT!ET9="",EXPORT!ET9="0"),"","H")</f>
        <v/>
      </c>
      <c r="N9" s="18" t="str">
        <f>IF(OR(EXPORT!EU9=0,EXPORT!EU9="",EXPORT!EU9="0"),"","L")</f>
        <v>L</v>
      </c>
      <c r="O9" s="18" t="str">
        <f>IF(OR(EXPORT!EV9=0,EXPORT!EV9="",EXPORT!EV9="0"),"","M")</f>
        <v/>
      </c>
      <c r="P9" s="18" t="str">
        <f>IF(OR(EXPORT!EW9=0,EXPORT!EW9="",EXPORT!EW9="0"),"","N")</f>
        <v/>
      </c>
      <c r="Q9" s="18" t="str">
        <f>IF(OR(EXPORT!EX9=0,EXPORT!EX9="",EXPORT!EX9="0"),"","O")</f>
        <v/>
      </c>
      <c r="R9" s="18" t="str">
        <f>IF(OR(EXPORT!EY9=0,EXPORT!EY9="",EXPORT!EY9="0"),"","P")</f>
        <v/>
      </c>
      <c r="S9" s="18" t="str">
        <f>IF(OR(EXPORT!EZ9=0,EXPORT!EZ9="",EXPORT!EZ9="0"),"","W")</f>
        <v/>
      </c>
      <c r="T9" s="18" t="str">
        <f>IF(OR(EXPORT!FA9=0,EXPORT!FA9="",EXPORT!FA9="0"),"","frei")</f>
        <v/>
      </c>
      <c r="U9" s="18" t="str">
        <f>IF($A9=3,V9&amp;" Kcal / "&amp;W9&amp;" g Fett / "&amp;X9&amp;" g Proteine / "&amp;Y9&amp;" g KH / "&amp;Z9&amp;" BE ","")</f>
        <v xml:space="preserve">665 Kcal / 34 g Fett / 36 g Proteine / 52 g KH / 4,3 BE </v>
      </c>
      <c r="V9" s="18">
        <f>IF(A9=3,ROUND(EXPORT!F9,0),"")</f>
        <v>665</v>
      </c>
      <c r="W9" s="18">
        <f>IF(A9=3,ROUND(EXPORT!J9,0),"")</f>
        <v>34</v>
      </c>
      <c r="X9" s="18">
        <f>IF(A9=3,ROUND(EXPORT!I9,0),"")</f>
        <v>36</v>
      </c>
      <c r="Y9" s="18">
        <f>IF(A9=3,ROUND(EXPORT!K9,0),"")</f>
        <v>52</v>
      </c>
      <c r="Z9" s="18">
        <f>IF(A9=3,ROUND(EXPORT!EG9,1),"")</f>
        <v>4.3</v>
      </c>
      <c r="AA9" s="18" t="str">
        <f>IF($A9=3,AB9&amp;" Kcal / "&amp;AC9&amp;" g Fett / "&amp;AD9&amp;" g Proteine / "&amp;AE9&amp;" g KH / "&amp;AF9&amp;" BE ","")</f>
        <v xml:space="preserve">1606 Kcal / 84 g Fett / 58 g Proteine / 148 g KH / 12,3 BE </v>
      </c>
      <c r="AB9" s="18">
        <f>V9+V5+V25</f>
        <v>1606</v>
      </c>
      <c r="AC9" s="18">
        <f t="shared" ref="AC9:AF9" si="3">W9+W5+W25</f>
        <v>84</v>
      </c>
      <c r="AD9" s="18">
        <f t="shared" si="3"/>
        <v>58</v>
      </c>
      <c r="AE9" s="18">
        <f t="shared" si="3"/>
        <v>148</v>
      </c>
      <c r="AF9" s="18">
        <f t="shared" si="3"/>
        <v>12.3</v>
      </c>
    </row>
    <row r="10" spans="1:32">
      <c r="A10" s="18">
        <f>EXPORT!A10</f>
        <v>4</v>
      </c>
      <c r="B10" s="18" t="str">
        <f>IF(ISBLANK(EXPORT!B10),"",EXPORT!B10)</f>
        <v xml:space="preserve">Spaghetti Bolognese </v>
      </c>
      <c r="C10" s="18" t="str">
        <f t="shared" si="0"/>
        <v>AGL</v>
      </c>
      <c r="D10" s="18" t="str">
        <f t="shared" si="1"/>
        <v xml:space="preserve"> (AGL)</v>
      </c>
      <c r="E10" s="18" t="str">
        <f t="shared" si="2"/>
        <v>Spaghetti Bolognese  (AGL)</v>
      </c>
      <c r="F10" s="18" t="str">
        <f>IF(OR(EXPORT!EM10=0,EXPORT!EM10="",EXPORT!EM10="0"),"","A")</f>
        <v>A</v>
      </c>
      <c r="G10" s="18" t="str">
        <f>IF(OR(EXPORT!EN10=0,EXPORT!EN10="",EXPORT!EN10="0"),"","B")</f>
        <v/>
      </c>
      <c r="H10" s="18" t="str">
        <f>IF(OR(EXPORT!EO10=0,EXPORT!EO10="",EXPORT!EO10="0"),"","C")</f>
        <v/>
      </c>
      <c r="I10" s="18" t="str">
        <f>IF(OR(EXPORT!EP10=0,EXPORT!EP10="",EXPORT!EP10="0"),"","D")</f>
        <v/>
      </c>
      <c r="J10" s="18" t="str">
        <f>IF(OR(EXPORT!EQ10=0,EXPORT!EQ10="",EXPORT!EQ10="0"),"","E")</f>
        <v/>
      </c>
      <c r="K10" s="18" t="str">
        <f>IF(OR(EXPORT!ER10=0,EXPORT!ER10="",EXPORT!ER10="0"),"","F")</f>
        <v/>
      </c>
      <c r="L10" s="18" t="str">
        <f>IF(OR(EXPORT!ES10=0,EXPORT!ES10="",EXPORT!ES10="0"),"","G")</f>
        <v>G</v>
      </c>
      <c r="M10" s="18" t="str">
        <f>IF(OR(EXPORT!ET10=0,EXPORT!ET10="",EXPORT!ET10="0"),"","H")</f>
        <v/>
      </c>
      <c r="N10" s="18" t="str">
        <f>IF(OR(EXPORT!EU10=0,EXPORT!EU10="",EXPORT!EU10="0"),"","L")</f>
        <v>L</v>
      </c>
      <c r="O10" s="18" t="str">
        <f>IF(OR(EXPORT!EV10=0,EXPORT!EV10="",EXPORT!EV10="0"),"","M")</f>
        <v/>
      </c>
      <c r="P10" s="18" t="str">
        <f>IF(OR(EXPORT!EW10=0,EXPORT!EW10="",EXPORT!EW10="0"),"","N")</f>
        <v/>
      </c>
      <c r="Q10" s="18" t="str">
        <f>IF(OR(EXPORT!EX10=0,EXPORT!EX10="",EXPORT!EX10="0"),"","O")</f>
        <v/>
      </c>
      <c r="R10" s="18" t="str">
        <f>IF(OR(EXPORT!EY10=0,EXPORT!EY10="",EXPORT!EY10="0"),"","P")</f>
        <v/>
      </c>
      <c r="S10" s="18" t="str">
        <f>IF(OR(EXPORT!EZ10=0,EXPORT!EZ10="",EXPORT!EZ10="0"),"","W")</f>
        <v/>
      </c>
      <c r="T10" s="18" t="str">
        <f>IF(OR(EXPORT!FA10=0,EXPORT!FA10="",EXPORT!FA10="0"),"","frei")</f>
        <v/>
      </c>
      <c r="U10" s="18" t="str">
        <f t="shared" ref="U10:U73" si="4">IF(A10=3,V10&amp;" Kcal / "&amp;W10&amp;" g Fett / "&amp;X10&amp;" g Proteine / "&amp;Y10&amp;" g KH / "&amp;Z10&amp;" BE ","")</f>
        <v/>
      </c>
      <c r="V10" s="18" t="str">
        <f>IF(A10=3,ROUND(EXPORT!F10,0),"")</f>
        <v/>
      </c>
      <c r="W10" s="18" t="str">
        <f>IF(A10=3,ROUND(EXPORT!J10,0),"")</f>
        <v/>
      </c>
      <c r="X10" s="18" t="str">
        <f>IF(A10=3,ROUND(EXPORT!I10,0),"")</f>
        <v/>
      </c>
      <c r="Y10" s="18" t="str">
        <f>IF(A10=3,ROUND(EXPORT!K10,0),"")</f>
        <v/>
      </c>
      <c r="Z10" s="18" t="str">
        <f>IF(A10=3,ROUND(EXPORT!EG10,1),"")</f>
        <v/>
      </c>
    </row>
    <row r="11" spans="1:32">
      <c r="A11" s="18">
        <f>EXPORT!A11</f>
        <v>4</v>
      </c>
      <c r="B11" s="18" t="str">
        <f>IF(ISBLANK(EXPORT!B11),"",EXPORT!B11)</f>
        <v xml:space="preserve"> mit</v>
      </c>
      <c r="C11" s="18" t="str">
        <f t="shared" si="0"/>
        <v/>
      </c>
      <c r="D11" s="18" t="str">
        <f t="shared" si="1"/>
        <v/>
      </c>
      <c r="E11" s="18" t="str">
        <f t="shared" si="2"/>
        <v xml:space="preserve"> mit</v>
      </c>
      <c r="F11" s="18" t="str">
        <f>IF(OR(EXPORT!EM11=0,EXPORT!EM11="",EXPORT!EM11="0"),"","A")</f>
        <v/>
      </c>
      <c r="G11" s="18" t="str">
        <f>IF(OR(EXPORT!EN11=0,EXPORT!EN11="",EXPORT!EN11="0"),"","B")</f>
        <v/>
      </c>
      <c r="H11" s="18" t="str">
        <f>IF(OR(EXPORT!EO11=0,EXPORT!EO11="",EXPORT!EO11="0"),"","C")</f>
        <v/>
      </c>
      <c r="I11" s="18" t="str">
        <f>IF(OR(EXPORT!EP11=0,EXPORT!EP11="",EXPORT!EP11="0"),"","D")</f>
        <v/>
      </c>
      <c r="J11" s="18" t="str">
        <f>IF(OR(EXPORT!EQ11=0,EXPORT!EQ11="",EXPORT!EQ11="0"),"","E")</f>
        <v/>
      </c>
      <c r="K11" s="18" t="str">
        <f>IF(OR(EXPORT!ER11=0,EXPORT!ER11="",EXPORT!ER11="0"),"","F")</f>
        <v/>
      </c>
      <c r="L11" s="18" t="str">
        <f>IF(OR(EXPORT!ES11=0,EXPORT!ES11="",EXPORT!ES11="0"),"","G")</f>
        <v/>
      </c>
      <c r="M11" s="18" t="str">
        <f>IF(OR(EXPORT!ET11=0,EXPORT!ET11="",EXPORT!ET11="0"),"","H")</f>
        <v/>
      </c>
      <c r="N11" s="18" t="str">
        <f>IF(OR(EXPORT!EU11=0,EXPORT!EU11="",EXPORT!EU11="0"),"","L")</f>
        <v/>
      </c>
      <c r="O11" s="18" t="str">
        <f>IF(OR(EXPORT!EV11=0,EXPORT!EV11="",EXPORT!EV11="0"),"","M")</f>
        <v/>
      </c>
      <c r="P11" s="18" t="str">
        <f>IF(OR(EXPORT!EW11=0,EXPORT!EW11="",EXPORT!EW11="0"),"","N")</f>
        <v/>
      </c>
      <c r="Q11" s="18" t="str">
        <f>IF(OR(EXPORT!EX11=0,EXPORT!EX11="",EXPORT!EX11="0"),"","O")</f>
        <v/>
      </c>
      <c r="R11" s="18" t="str">
        <f>IF(OR(EXPORT!EY11=0,EXPORT!EY11="",EXPORT!EY11="0"),"","P")</f>
        <v/>
      </c>
      <c r="S11" s="18" t="str">
        <f>IF(OR(EXPORT!EZ11=0,EXPORT!EZ11="",EXPORT!EZ11="0"),"","W")</f>
        <v/>
      </c>
      <c r="T11" s="18" t="str">
        <f>IF(OR(EXPORT!FA11=0,EXPORT!FA11="",EXPORT!FA11="0"),"","frei")</f>
        <v>frei</v>
      </c>
      <c r="U11" s="18" t="str">
        <f t="shared" si="4"/>
        <v/>
      </c>
      <c r="V11" s="18" t="str">
        <f>IF(A11=3,ROUND(EXPORT!F11,0),"")</f>
        <v/>
      </c>
      <c r="W11" s="18" t="str">
        <f>IF(A11=3,ROUND(EXPORT!J11,0),"")</f>
        <v/>
      </c>
      <c r="X11" s="18" t="str">
        <f>IF(A11=3,ROUND(EXPORT!I11,0),"")</f>
        <v/>
      </c>
      <c r="Y11" s="18" t="str">
        <f>IF(A11=3,ROUND(EXPORT!K11,0),"")</f>
        <v/>
      </c>
      <c r="Z11" s="18" t="str">
        <f>IF(A11=3,ROUND(EXPORT!EG11,1),"")</f>
        <v/>
      </c>
    </row>
    <row r="12" spans="1:32">
      <c r="A12" s="18">
        <f>EXPORT!A12</f>
        <v>4</v>
      </c>
      <c r="B12" s="18" t="str">
        <f>IF(ISBLANK(EXPORT!B12),"",EXPORT!B12)</f>
        <v xml:space="preserve">Parmesan </v>
      </c>
      <c r="C12" s="18" t="str">
        <f t="shared" si="0"/>
        <v/>
      </c>
      <c r="D12" s="18" t="str">
        <f t="shared" si="1"/>
        <v/>
      </c>
      <c r="E12" s="18" t="str">
        <f t="shared" si="2"/>
        <v xml:space="preserve">Parmesan </v>
      </c>
      <c r="F12" s="18" t="str">
        <f>IF(OR(EXPORT!EM12=0,EXPORT!EM12="",EXPORT!EM12="0"),"","A")</f>
        <v/>
      </c>
      <c r="G12" s="18" t="str">
        <f>IF(OR(EXPORT!EN12=0,EXPORT!EN12="",EXPORT!EN12="0"),"","B")</f>
        <v/>
      </c>
      <c r="H12" s="18" t="str">
        <f>IF(OR(EXPORT!EO12=0,EXPORT!EO12="",EXPORT!EO12="0"),"","C")</f>
        <v/>
      </c>
      <c r="I12" s="18" t="str">
        <f>IF(OR(EXPORT!EP12=0,EXPORT!EP12="",EXPORT!EP12="0"),"","D")</f>
        <v/>
      </c>
      <c r="J12" s="18" t="str">
        <f>IF(OR(EXPORT!EQ12=0,EXPORT!EQ12="",EXPORT!EQ12="0"),"","E")</f>
        <v/>
      </c>
      <c r="K12" s="18" t="str">
        <f>IF(OR(EXPORT!ER12=0,EXPORT!ER12="",EXPORT!ER12="0"),"","F")</f>
        <v/>
      </c>
      <c r="L12" s="18" t="str">
        <f>IF(OR(EXPORT!ES12=0,EXPORT!ES12="",EXPORT!ES12="0"),"","G")</f>
        <v/>
      </c>
      <c r="M12" s="18" t="str">
        <f>IF(OR(EXPORT!ET12=0,EXPORT!ET12="",EXPORT!ET12="0"),"","H")</f>
        <v/>
      </c>
      <c r="N12" s="18" t="str">
        <f>IF(OR(EXPORT!EU12=0,EXPORT!EU12="",EXPORT!EU12="0"),"","L")</f>
        <v/>
      </c>
      <c r="O12" s="18" t="str">
        <f>IF(OR(EXPORT!EV12=0,EXPORT!EV12="",EXPORT!EV12="0"),"","M")</f>
        <v/>
      </c>
      <c r="P12" s="18" t="str">
        <f>IF(OR(EXPORT!EW12=0,EXPORT!EW12="",EXPORT!EW12="0"),"","N")</f>
        <v/>
      </c>
      <c r="Q12" s="18" t="str">
        <f>IF(OR(EXPORT!EX12=0,EXPORT!EX12="",EXPORT!EX12="0"),"","O")</f>
        <v/>
      </c>
      <c r="R12" s="18" t="str">
        <f>IF(OR(EXPORT!EY12=0,EXPORT!EY12="",EXPORT!EY12="0"),"","P")</f>
        <v/>
      </c>
      <c r="S12" s="18" t="str">
        <f>IF(OR(EXPORT!EZ12=0,EXPORT!EZ12="",EXPORT!EZ12="0"),"","W")</f>
        <v/>
      </c>
      <c r="T12" s="18" t="str">
        <f>IF(OR(EXPORT!FA12=0,EXPORT!FA12="",EXPORT!FA12="0"),"","frei")</f>
        <v/>
      </c>
      <c r="U12" s="18" t="str">
        <f t="shared" si="4"/>
        <v/>
      </c>
      <c r="V12" s="18" t="str">
        <f>IF(A12=3,ROUND(EXPORT!F12,0),"")</f>
        <v/>
      </c>
      <c r="W12" s="18" t="str">
        <f>IF(A12=3,ROUND(EXPORT!J12,0),"")</f>
        <v/>
      </c>
      <c r="X12" s="18" t="str">
        <f>IF(A12=3,ROUND(EXPORT!I12,0),"")</f>
        <v/>
      </c>
      <c r="Y12" s="18" t="str">
        <f>IF(A12=3,ROUND(EXPORT!K12,0),"")</f>
        <v/>
      </c>
      <c r="Z12" s="18" t="str">
        <f>IF(A12=3,ROUND(EXPORT!EG12,1),"")</f>
        <v/>
      </c>
    </row>
    <row r="13" spans="1:32">
      <c r="A13" s="18">
        <f>EXPORT!A13</f>
        <v>3</v>
      </c>
      <c r="B13" s="18" t="str">
        <f>IF(ISBLANK(EXPORT!B13),"",EXPORT!B13)</f>
        <v>Vegetarisch Mittagessen</v>
      </c>
      <c r="C13" s="18" t="str">
        <f t="shared" si="0"/>
        <v>ACFGL</v>
      </c>
      <c r="D13" s="18" t="str">
        <f t="shared" si="1"/>
        <v xml:space="preserve"> (ACFGL)</v>
      </c>
      <c r="E13" s="18" t="str">
        <f t="shared" si="2"/>
        <v>Vegetarisch Mittagessen (ACFGL)</v>
      </c>
      <c r="F13" s="18" t="str">
        <f>IF(OR(EXPORT!EM13=0,EXPORT!EM13="",EXPORT!EM13="0"),"","A")</f>
        <v>A</v>
      </c>
      <c r="G13" s="18" t="str">
        <f>IF(OR(EXPORT!EN13=0,EXPORT!EN13="",EXPORT!EN13="0"),"","B")</f>
        <v/>
      </c>
      <c r="H13" s="18" t="str">
        <f>IF(OR(EXPORT!EO13=0,EXPORT!EO13="",EXPORT!EO13="0"),"","C")</f>
        <v>C</v>
      </c>
      <c r="I13" s="18" t="str">
        <f>IF(OR(EXPORT!EP13=0,EXPORT!EP13="",EXPORT!EP13="0"),"","D")</f>
        <v/>
      </c>
      <c r="J13" s="18" t="str">
        <f>IF(OR(EXPORT!EQ13=0,EXPORT!EQ13="",EXPORT!EQ13="0"),"","E")</f>
        <v/>
      </c>
      <c r="K13" s="18" t="str">
        <f>IF(OR(EXPORT!ER13=0,EXPORT!ER13="",EXPORT!ER13="0"),"","F")</f>
        <v>F</v>
      </c>
      <c r="L13" s="18" t="str">
        <f>IF(OR(EXPORT!ES13=0,EXPORT!ES13="",EXPORT!ES13="0"),"","G")</f>
        <v>G</v>
      </c>
      <c r="M13" s="18" t="str">
        <f>IF(OR(EXPORT!ET13=0,EXPORT!ET13="",EXPORT!ET13="0"),"","H")</f>
        <v/>
      </c>
      <c r="N13" s="18" t="str">
        <f>IF(OR(EXPORT!EU13=0,EXPORT!EU13="",EXPORT!EU13="0"),"","L")</f>
        <v>L</v>
      </c>
      <c r="O13" s="18" t="str">
        <f>IF(OR(EXPORT!EV13=0,EXPORT!EV13="",EXPORT!EV13="0"),"","M")</f>
        <v/>
      </c>
      <c r="P13" s="18" t="str">
        <f>IF(OR(EXPORT!EW13=0,EXPORT!EW13="",EXPORT!EW13="0"),"","N")</f>
        <v/>
      </c>
      <c r="Q13" s="18" t="str">
        <f>IF(OR(EXPORT!EX13=0,EXPORT!EX13="",EXPORT!EX13="0"),"","O")</f>
        <v/>
      </c>
      <c r="R13" s="18" t="str">
        <f>IF(OR(EXPORT!EY13=0,EXPORT!EY13="",EXPORT!EY13="0"),"","P")</f>
        <v/>
      </c>
      <c r="S13" s="18" t="str">
        <f>IF(OR(EXPORT!EZ13=0,EXPORT!EZ13="",EXPORT!EZ13="0"),"","W")</f>
        <v/>
      </c>
      <c r="T13" s="18" t="str">
        <f>IF(OR(EXPORT!FA13=0,EXPORT!FA13="",EXPORT!FA13="0"),"","frei")</f>
        <v/>
      </c>
      <c r="U13" s="18" t="str">
        <f t="shared" si="4"/>
        <v xml:space="preserve">426 Kcal / 22 g Fett / 15 g Proteine / 40 g KH / 3,3 BE </v>
      </c>
      <c r="V13" s="18">
        <f>IF(A13=3,ROUND(EXPORT!F13,0),"")</f>
        <v>426</v>
      </c>
      <c r="W13" s="18">
        <f>IF(A13=3,ROUND(EXPORT!J13,0),"")</f>
        <v>22</v>
      </c>
      <c r="X13" s="18">
        <f>IF(A13=3,ROUND(EXPORT!I13,0),"")</f>
        <v>15</v>
      </c>
      <c r="Y13" s="18">
        <f>IF(A13=3,ROUND(EXPORT!K13,0),"")</f>
        <v>40</v>
      </c>
      <c r="Z13" s="18">
        <f>IF(A13=3,ROUND(EXPORT!EG13,1),"")</f>
        <v>3.3</v>
      </c>
      <c r="AA13" s="18" t="str">
        <f t="shared" ref="AA13:AA17" si="5">IF($A13=3,AB13&amp;" Kcal / "&amp;AC13&amp;" g Fett / "&amp;AD13&amp;" g Proteine / "&amp;AE13&amp;" g KH / "&amp;AF13&amp;" BE ","")</f>
        <v xml:space="preserve">1342 Kcal / 74 g Fett / 30 g Proteine / 133 g KH / 11 BE </v>
      </c>
      <c r="AB13" s="18">
        <f>V13+V7+V25</f>
        <v>1342</v>
      </c>
      <c r="AC13" s="18">
        <f t="shared" ref="AC13:AF13" si="6">W13+W7+W25</f>
        <v>74</v>
      </c>
      <c r="AD13" s="18">
        <f t="shared" si="6"/>
        <v>30</v>
      </c>
      <c r="AE13" s="18">
        <f t="shared" si="6"/>
        <v>133</v>
      </c>
      <c r="AF13" s="18">
        <f t="shared" si="6"/>
        <v>11</v>
      </c>
    </row>
    <row r="14" spans="1:32">
      <c r="A14" s="18">
        <f>EXPORT!A14</f>
        <v>4</v>
      </c>
      <c r="B14" s="18" t="str">
        <f>IF(ISBLANK(EXPORT!B14),"",EXPORT!B14)</f>
        <v xml:space="preserve">Gemüsestrudel </v>
      </c>
      <c r="C14" s="18" t="str">
        <f t="shared" si="0"/>
        <v>ACGL</v>
      </c>
      <c r="D14" s="18" t="str">
        <f t="shared" si="1"/>
        <v xml:space="preserve"> (ACGL)</v>
      </c>
      <c r="E14" s="18" t="str">
        <f t="shared" si="2"/>
        <v>Gemüsestrudel  (ACGL)</v>
      </c>
      <c r="F14" s="18" t="str">
        <f>IF(OR(EXPORT!EM14=0,EXPORT!EM14="",EXPORT!EM14="0"),"","A")</f>
        <v>A</v>
      </c>
      <c r="G14" s="18" t="str">
        <f>IF(OR(EXPORT!EN14=0,EXPORT!EN14="",EXPORT!EN14="0"),"","B")</f>
        <v/>
      </c>
      <c r="H14" s="18" t="str">
        <f>IF(OR(EXPORT!EO14=0,EXPORT!EO14="",EXPORT!EO14="0"),"","C")</f>
        <v>C</v>
      </c>
      <c r="I14" s="18" t="str">
        <f>IF(OR(EXPORT!EP14=0,EXPORT!EP14="",EXPORT!EP14="0"),"","D")</f>
        <v/>
      </c>
      <c r="J14" s="18" t="str">
        <f>IF(OR(EXPORT!EQ14=0,EXPORT!EQ14="",EXPORT!EQ14="0"),"","E")</f>
        <v/>
      </c>
      <c r="K14" s="18" t="str">
        <f>IF(OR(EXPORT!ER14=0,EXPORT!ER14="",EXPORT!ER14="0"),"","F")</f>
        <v/>
      </c>
      <c r="L14" s="18" t="str">
        <f>IF(OR(EXPORT!ES14=0,EXPORT!ES14="",EXPORT!ES14="0"),"","G")</f>
        <v>G</v>
      </c>
      <c r="M14" s="18" t="str">
        <f>IF(OR(EXPORT!ET14=0,EXPORT!ET14="",EXPORT!ET14="0"),"","H")</f>
        <v/>
      </c>
      <c r="N14" s="18" t="str">
        <f>IF(OR(EXPORT!EU14=0,EXPORT!EU14="",EXPORT!EU14="0"),"","L")</f>
        <v>L</v>
      </c>
      <c r="O14" s="18" t="str">
        <f>IF(OR(EXPORT!EV14=0,EXPORT!EV14="",EXPORT!EV14="0"),"","M")</f>
        <v/>
      </c>
      <c r="P14" s="18" t="str">
        <f>IF(OR(EXPORT!EW14=0,EXPORT!EW14="",EXPORT!EW14="0"),"","N")</f>
        <v/>
      </c>
      <c r="Q14" s="18" t="str">
        <f>IF(OR(EXPORT!EX14=0,EXPORT!EX14="",EXPORT!EX14="0"),"","O")</f>
        <v/>
      </c>
      <c r="R14" s="18" t="str">
        <f>IF(OR(EXPORT!EY14=0,EXPORT!EY14="",EXPORT!EY14="0"),"","P")</f>
        <v/>
      </c>
      <c r="S14" s="18" t="str">
        <f>IF(OR(EXPORT!EZ14=0,EXPORT!EZ14="",EXPORT!EZ14="0"),"","W")</f>
        <v/>
      </c>
      <c r="T14" s="18" t="str">
        <f>IF(OR(EXPORT!FA14=0,EXPORT!FA14="",EXPORT!FA14="0"),"","frei")</f>
        <v/>
      </c>
      <c r="U14" s="18" t="str">
        <f t="shared" si="4"/>
        <v/>
      </c>
      <c r="V14" s="18" t="str">
        <f>IF(A14=3,ROUND(EXPORT!F14,0),"")</f>
        <v/>
      </c>
      <c r="W14" s="18" t="str">
        <f>IF(A14=3,ROUND(EXPORT!J14,0),"")</f>
        <v/>
      </c>
      <c r="X14" s="18" t="str">
        <f>IF(A14=3,ROUND(EXPORT!I14,0),"")</f>
        <v/>
      </c>
      <c r="Y14" s="18" t="str">
        <f>IF(A14=3,ROUND(EXPORT!K14,0),"")</f>
        <v/>
      </c>
      <c r="Z14" s="18" t="str">
        <f>IF(A14=3,ROUND(EXPORT!EG14,1),"")</f>
        <v/>
      </c>
    </row>
    <row r="15" spans="1:32">
      <c r="A15" s="18">
        <f>EXPORT!A15</f>
        <v>4</v>
      </c>
      <c r="B15" s="18" t="str">
        <f>IF(ISBLANK(EXPORT!B15),"",EXPORT!B15)</f>
        <v xml:space="preserve"> mit</v>
      </c>
      <c r="C15" s="18" t="str">
        <f t="shared" si="0"/>
        <v/>
      </c>
      <c r="D15" s="18" t="str">
        <f t="shared" si="1"/>
        <v/>
      </c>
      <c r="E15" s="18" t="str">
        <f t="shared" si="2"/>
        <v xml:space="preserve"> mit</v>
      </c>
      <c r="F15" s="18" t="str">
        <f>IF(OR(EXPORT!EM15=0,EXPORT!EM15="",EXPORT!EM15="0"),"","A")</f>
        <v/>
      </c>
      <c r="G15" s="18" t="str">
        <f>IF(OR(EXPORT!EN15=0,EXPORT!EN15="",EXPORT!EN15="0"),"","B")</f>
        <v/>
      </c>
      <c r="H15" s="18" t="str">
        <f>IF(OR(EXPORT!EO15=0,EXPORT!EO15="",EXPORT!EO15="0"),"","C")</f>
        <v/>
      </c>
      <c r="I15" s="18" t="str">
        <f>IF(OR(EXPORT!EP15=0,EXPORT!EP15="",EXPORT!EP15="0"),"","D")</f>
        <v/>
      </c>
      <c r="J15" s="18" t="str">
        <f>IF(OR(EXPORT!EQ15=0,EXPORT!EQ15="",EXPORT!EQ15="0"),"","E")</f>
        <v/>
      </c>
      <c r="K15" s="18" t="str">
        <f>IF(OR(EXPORT!ER15=0,EXPORT!ER15="",EXPORT!ER15="0"),"","F")</f>
        <v/>
      </c>
      <c r="L15" s="18" t="str">
        <f>IF(OR(EXPORT!ES15=0,EXPORT!ES15="",EXPORT!ES15="0"),"","G")</f>
        <v/>
      </c>
      <c r="M15" s="18" t="str">
        <f>IF(OR(EXPORT!ET15=0,EXPORT!ET15="",EXPORT!ET15="0"),"","H")</f>
        <v/>
      </c>
      <c r="N15" s="18" t="str">
        <f>IF(OR(EXPORT!EU15=0,EXPORT!EU15="",EXPORT!EU15="0"),"","L")</f>
        <v/>
      </c>
      <c r="O15" s="18" t="str">
        <f>IF(OR(EXPORT!EV15=0,EXPORT!EV15="",EXPORT!EV15="0"),"","M")</f>
        <v/>
      </c>
      <c r="P15" s="18" t="str">
        <f>IF(OR(EXPORT!EW15=0,EXPORT!EW15="",EXPORT!EW15="0"),"","N")</f>
        <v/>
      </c>
      <c r="Q15" s="18" t="str">
        <f>IF(OR(EXPORT!EX15=0,EXPORT!EX15="",EXPORT!EX15="0"),"","O")</f>
        <v/>
      </c>
      <c r="R15" s="18" t="str">
        <f>IF(OR(EXPORT!EY15=0,EXPORT!EY15="",EXPORT!EY15="0"),"","P")</f>
        <v/>
      </c>
      <c r="S15" s="18" t="str">
        <f>IF(OR(EXPORT!EZ15=0,EXPORT!EZ15="",EXPORT!EZ15="0"),"","W")</f>
        <v/>
      </c>
      <c r="T15" s="18" t="str">
        <f>IF(OR(EXPORT!FA15=0,EXPORT!FA15="",EXPORT!FA15="0"),"","frei")</f>
        <v>frei</v>
      </c>
      <c r="U15" s="18" t="str">
        <f t="shared" si="4"/>
        <v/>
      </c>
      <c r="V15" s="18" t="str">
        <f>IF(A15=3,ROUND(EXPORT!F15,0),"")</f>
        <v/>
      </c>
      <c r="W15" s="18" t="str">
        <f>IF(A15=3,ROUND(EXPORT!J15,0),"")</f>
        <v/>
      </c>
      <c r="X15" s="18" t="str">
        <f>IF(A15=3,ROUND(EXPORT!I15,0),"")</f>
        <v/>
      </c>
      <c r="Y15" s="18" t="str">
        <f>IF(A15=3,ROUND(EXPORT!K15,0),"")</f>
        <v/>
      </c>
      <c r="Z15" s="18" t="str">
        <f>IF(A15=3,ROUND(EXPORT!EG15,1),"")</f>
        <v/>
      </c>
    </row>
    <row r="16" spans="1:32">
      <c r="A16" s="18">
        <f>EXPORT!A16</f>
        <v>4</v>
      </c>
      <c r="B16" s="18" t="str">
        <f>IF(ISBLANK(EXPORT!B16),"",EXPORT!B16)</f>
        <v>Knoblauchsauce</v>
      </c>
      <c r="C16" s="18" t="str">
        <f t="shared" si="0"/>
        <v>AFGL</v>
      </c>
      <c r="D16" s="18" t="str">
        <f t="shared" si="1"/>
        <v xml:space="preserve"> (AFGL)</v>
      </c>
      <c r="E16" s="18" t="str">
        <f t="shared" si="2"/>
        <v>Knoblauchsauce (AFGL)</v>
      </c>
      <c r="F16" s="18" t="str">
        <f>IF(OR(EXPORT!EM16=0,EXPORT!EM16="",EXPORT!EM16="0"),"","A")</f>
        <v>A</v>
      </c>
      <c r="G16" s="18" t="str">
        <f>IF(OR(EXPORT!EN16=0,EXPORT!EN16="",EXPORT!EN16="0"),"","B")</f>
        <v/>
      </c>
      <c r="H16" s="18" t="str">
        <f>IF(OR(EXPORT!EO16=0,EXPORT!EO16="",EXPORT!EO16="0"),"","C")</f>
        <v/>
      </c>
      <c r="I16" s="18" t="str">
        <f>IF(OR(EXPORT!EP16=0,EXPORT!EP16="",EXPORT!EP16="0"),"","D")</f>
        <v/>
      </c>
      <c r="J16" s="18" t="str">
        <f>IF(OR(EXPORT!EQ16=0,EXPORT!EQ16="",EXPORT!EQ16="0"),"","E")</f>
        <v/>
      </c>
      <c r="K16" s="18" t="str">
        <f>IF(OR(EXPORT!ER16=0,EXPORT!ER16="",EXPORT!ER16="0"),"","F")</f>
        <v>F</v>
      </c>
      <c r="L16" s="18" t="str">
        <f>IF(OR(EXPORT!ES16=0,EXPORT!ES16="",EXPORT!ES16="0"),"","G")</f>
        <v>G</v>
      </c>
      <c r="M16" s="18" t="str">
        <f>IF(OR(EXPORT!ET16=0,EXPORT!ET16="",EXPORT!ET16="0"),"","H")</f>
        <v/>
      </c>
      <c r="N16" s="18" t="str">
        <f>IF(OR(EXPORT!EU16=0,EXPORT!EU16="",EXPORT!EU16="0"),"","L")</f>
        <v>L</v>
      </c>
      <c r="O16" s="18" t="str">
        <f>IF(OR(EXPORT!EV16=0,EXPORT!EV16="",EXPORT!EV16="0"),"","M")</f>
        <v/>
      </c>
      <c r="P16" s="18" t="str">
        <f>IF(OR(EXPORT!EW16=0,EXPORT!EW16="",EXPORT!EW16="0"),"","N")</f>
        <v/>
      </c>
      <c r="Q16" s="18" t="str">
        <f>IF(OR(EXPORT!EX16=0,EXPORT!EX16="",EXPORT!EX16="0"),"","O")</f>
        <v/>
      </c>
      <c r="R16" s="18" t="str">
        <f>IF(OR(EXPORT!EY16=0,EXPORT!EY16="",EXPORT!EY16="0"),"","P")</f>
        <v/>
      </c>
      <c r="S16" s="18" t="str">
        <f>IF(OR(EXPORT!EZ16=0,EXPORT!EZ16="",EXPORT!EZ16="0"),"","W")</f>
        <v/>
      </c>
      <c r="T16" s="18" t="str">
        <f>IF(OR(EXPORT!FA16=0,EXPORT!FA16="",EXPORT!FA16="0"),"","frei")</f>
        <v/>
      </c>
      <c r="U16" s="18" t="str">
        <f t="shared" si="4"/>
        <v/>
      </c>
      <c r="V16" s="18" t="str">
        <f>IF(A16=3,ROUND(EXPORT!F16,0),"")</f>
        <v/>
      </c>
      <c r="W16" s="18" t="str">
        <f>IF(A16=3,ROUND(EXPORT!J16,0),"")</f>
        <v/>
      </c>
      <c r="X16" s="18" t="str">
        <f>IF(A16=3,ROUND(EXPORT!I16,0),"")</f>
        <v/>
      </c>
      <c r="Y16" s="18" t="str">
        <f>IF(A16=3,ROUND(EXPORT!K16,0),"")</f>
        <v/>
      </c>
      <c r="Z16" s="18" t="str">
        <f>IF(A16=3,ROUND(EXPORT!EG16,1),"")</f>
        <v/>
      </c>
    </row>
    <row r="17" spans="1:32">
      <c r="A17" s="18">
        <f>EXPORT!A17</f>
        <v>3</v>
      </c>
      <c r="B17" s="18" t="str">
        <f>IF(ISBLANK(EXPORT!B17),"",EXPORT!B17)</f>
        <v>Süß Mittagessen</v>
      </c>
      <c r="C17" s="18" t="str">
        <f t="shared" si="0"/>
        <v>ACG</v>
      </c>
      <c r="D17" s="18" t="str">
        <f t="shared" si="1"/>
        <v xml:space="preserve"> (ACG)</v>
      </c>
      <c r="E17" s="18" t="str">
        <f t="shared" si="2"/>
        <v>Süß Mittagessen (ACG)</v>
      </c>
      <c r="F17" s="18" t="str">
        <f>IF(OR(EXPORT!EM17=0,EXPORT!EM17="",EXPORT!EM17="0"),"","A")</f>
        <v>A</v>
      </c>
      <c r="G17" s="18" t="str">
        <f>IF(OR(EXPORT!EN17=0,EXPORT!EN17="",EXPORT!EN17="0"),"","B")</f>
        <v/>
      </c>
      <c r="H17" s="18" t="str">
        <f>IF(OR(EXPORT!EO17=0,EXPORT!EO17="",EXPORT!EO17="0"),"","C")</f>
        <v>C</v>
      </c>
      <c r="I17" s="18" t="str">
        <f>IF(OR(EXPORT!EP17=0,EXPORT!EP17="",EXPORT!EP17="0"),"","D")</f>
        <v/>
      </c>
      <c r="J17" s="18" t="str">
        <f>IF(OR(EXPORT!EQ17=0,EXPORT!EQ17="",EXPORT!EQ17="0"),"","E")</f>
        <v/>
      </c>
      <c r="K17" s="18" t="str">
        <f>IF(OR(EXPORT!ER17=0,EXPORT!ER17="",EXPORT!ER17="0"),"","F")</f>
        <v/>
      </c>
      <c r="L17" s="18" t="str">
        <f>IF(OR(EXPORT!ES17=0,EXPORT!ES17="",EXPORT!ES17="0"),"","G")</f>
        <v>G</v>
      </c>
      <c r="M17" s="18" t="str">
        <f>IF(OR(EXPORT!ET17=0,EXPORT!ET17="",EXPORT!ET17="0"),"","H")</f>
        <v/>
      </c>
      <c r="N17" s="18" t="str">
        <f>IF(OR(EXPORT!EU17=0,EXPORT!EU17="",EXPORT!EU17="0"),"","L")</f>
        <v/>
      </c>
      <c r="O17" s="18" t="str">
        <f>IF(OR(EXPORT!EV17=0,EXPORT!EV17="",EXPORT!EV17="0"),"","M")</f>
        <v/>
      </c>
      <c r="P17" s="18" t="str">
        <f>IF(OR(EXPORT!EW17=0,EXPORT!EW17="",EXPORT!EW17="0"),"","N")</f>
        <v/>
      </c>
      <c r="Q17" s="18" t="str">
        <f>IF(OR(EXPORT!EX17=0,EXPORT!EX17="",EXPORT!EX17="0"),"","O")</f>
        <v/>
      </c>
      <c r="R17" s="18" t="str">
        <f>IF(OR(EXPORT!EY17=0,EXPORT!EY17="",EXPORT!EY17="0"),"","P")</f>
        <v/>
      </c>
      <c r="S17" s="18" t="str">
        <f>IF(OR(EXPORT!EZ17=0,EXPORT!EZ17="",EXPORT!EZ17="0"),"","W")</f>
        <v/>
      </c>
      <c r="T17" s="18" t="str">
        <f>IF(OR(EXPORT!FA17=0,EXPORT!FA17="",EXPORT!FA17="0"),"","frei")</f>
        <v/>
      </c>
      <c r="U17" s="18" t="str">
        <f t="shared" si="4"/>
        <v xml:space="preserve">537 Kcal / 30 g Fett / 17 g Proteine / 46 g KH / 3,8 BE </v>
      </c>
      <c r="V17" s="18">
        <f>IF(A17=3,ROUND(EXPORT!F17,0),"")</f>
        <v>537</v>
      </c>
      <c r="W17" s="18">
        <f>IF(A17=3,ROUND(EXPORT!J17,0),"")</f>
        <v>30</v>
      </c>
      <c r="X17" s="18">
        <f>IF(A17=3,ROUND(EXPORT!I17,0),"")</f>
        <v>17</v>
      </c>
      <c r="Y17" s="18">
        <f>IF(A17=3,ROUND(EXPORT!K17,0),"")</f>
        <v>46</v>
      </c>
      <c r="Z17" s="18">
        <f>IF(A17=3,ROUND(EXPORT!EG17,1),"")</f>
        <v>3.8</v>
      </c>
      <c r="AA17" s="18" t="str">
        <f t="shared" si="5"/>
        <v xml:space="preserve">1478 Kcal / 80 g Fett / 39 g Proteine / 142 g KH / 11,8 BE </v>
      </c>
      <c r="AB17" s="18">
        <f>V17+V5+V25</f>
        <v>1478</v>
      </c>
      <c r="AC17" s="18">
        <f t="shared" ref="AC17:AF17" si="7">W17+W5+W25</f>
        <v>80</v>
      </c>
      <c r="AD17" s="18">
        <f t="shared" si="7"/>
        <v>39</v>
      </c>
      <c r="AE17" s="18">
        <f t="shared" si="7"/>
        <v>142</v>
      </c>
      <c r="AF17" s="18">
        <f t="shared" si="7"/>
        <v>11.8</v>
      </c>
    </row>
    <row r="18" spans="1:32">
      <c r="A18" s="18">
        <f>EXPORT!A18</f>
        <v>4</v>
      </c>
      <c r="B18" s="18" t="str">
        <f>IF(ISBLANK(EXPORT!B18),"",EXPORT!B18)</f>
        <v>Mohnauflauf</v>
      </c>
      <c r="C18" s="18" t="str">
        <f t="shared" si="0"/>
        <v>ACG</v>
      </c>
      <c r="D18" s="18" t="str">
        <f t="shared" si="1"/>
        <v xml:space="preserve"> (ACG)</v>
      </c>
      <c r="E18" s="18" t="str">
        <f t="shared" si="2"/>
        <v>Mohnauflauf (ACG)</v>
      </c>
      <c r="F18" s="18" t="str">
        <f>IF(OR(EXPORT!EM18=0,EXPORT!EM18="",EXPORT!EM18="0"),"","A")</f>
        <v>A</v>
      </c>
      <c r="G18" s="18" t="str">
        <f>IF(OR(EXPORT!EN18=0,EXPORT!EN18="",EXPORT!EN18="0"),"","B")</f>
        <v/>
      </c>
      <c r="H18" s="18" t="str">
        <f>IF(OR(EXPORT!EO18=0,EXPORT!EO18="",EXPORT!EO18="0"),"","C")</f>
        <v>C</v>
      </c>
      <c r="I18" s="18" t="str">
        <f>IF(OR(EXPORT!EP18=0,EXPORT!EP18="",EXPORT!EP18="0"),"","D")</f>
        <v/>
      </c>
      <c r="J18" s="18" t="str">
        <f>IF(OR(EXPORT!EQ18=0,EXPORT!EQ18="",EXPORT!EQ18="0"),"","E")</f>
        <v/>
      </c>
      <c r="K18" s="18" t="str">
        <f>IF(OR(EXPORT!ER18=0,EXPORT!ER18="",EXPORT!ER18="0"),"","F")</f>
        <v/>
      </c>
      <c r="L18" s="18" t="str">
        <f>IF(OR(EXPORT!ES18=0,EXPORT!ES18="",EXPORT!ES18="0"),"","G")</f>
        <v>G</v>
      </c>
      <c r="M18" s="18" t="str">
        <f>IF(OR(EXPORT!ET18=0,EXPORT!ET18="",EXPORT!ET18="0"),"","H")</f>
        <v/>
      </c>
      <c r="N18" s="18" t="str">
        <f>IF(OR(EXPORT!EU18=0,EXPORT!EU18="",EXPORT!EU18="0"),"","L")</f>
        <v/>
      </c>
      <c r="O18" s="18" t="str">
        <f>IF(OR(EXPORT!EV18=0,EXPORT!EV18="",EXPORT!EV18="0"),"","M")</f>
        <v/>
      </c>
      <c r="P18" s="18" t="str">
        <f>IF(OR(EXPORT!EW18=0,EXPORT!EW18="",EXPORT!EW18="0"),"","N")</f>
        <v/>
      </c>
      <c r="Q18" s="18" t="str">
        <f>IF(OR(EXPORT!EX18=0,EXPORT!EX18="",EXPORT!EX18="0"),"","O")</f>
        <v/>
      </c>
      <c r="R18" s="18" t="str">
        <f>IF(OR(EXPORT!EY18=0,EXPORT!EY18="",EXPORT!EY18="0"),"","P")</f>
        <v/>
      </c>
      <c r="S18" s="18" t="str">
        <f>IF(OR(EXPORT!EZ18=0,EXPORT!EZ18="",EXPORT!EZ18="0"),"","W")</f>
        <v/>
      </c>
      <c r="T18" s="18" t="str">
        <f>IF(OR(EXPORT!FA18=0,EXPORT!FA18="",EXPORT!FA18="0"),"","frei")</f>
        <v/>
      </c>
      <c r="U18" s="18" t="str">
        <f t="shared" si="4"/>
        <v/>
      </c>
      <c r="V18" s="18" t="str">
        <f>IF(A18=3,ROUND(EXPORT!F18,0),"")</f>
        <v/>
      </c>
      <c r="W18" s="18" t="str">
        <f>IF(A18=3,ROUND(EXPORT!J18,0),"")</f>
        <v/>
      </c>
      <c r="X18" s="18" t="str">
        <f>IF(A18=3,ROUND(EXPORT!I18,0),"")</f>
        <v/>
      </c>
      <c r="Y18" s="18" t="str">
        <f>IF(A18=3,ROUND(EXPORT!K18,0),"")</f>
        <v/>
      </c>
      <c r="Z18" s="18" t="str">
        <f>IF(A18=3,ROUND(EXPORT!EG18,1),"")</f>
        <v/>
      </c>
    </row>
    <row r="19" spans="1:32">
      <c r="A19" s="18">
        <f>EXPORT!A19</f>
        <v>4</v>
      </c>
      <c r="B19" s="18" t="str">
        <f>IF(ISBLANK(EXPORT!B19),"",EXPORT!B19)</f>
        <v xml:space="preserve"> mit</v>
      </c>
      <c r="C19" s="18" t="str">
        <f t="shared" si="0"/>
        <v/>
      </c>
      <c r="D19" s="18" t="str">
        <f t="shared" si="1"/>
        <v/>
      </c>
      <c r="E19" s="18" t="str">
        <f t="shared" si="2"/>
        <v xml:space="preserve"> mit</v>
      </c>
      <c r="F19" s="18" t="str">
        <f>IF(OR(EXPORT!EM19=0,EXPORT!EM19="",EXPORT!EM19="0"),"","A")</f>
        <v/>
      </c>
      <c r="G19" s="18" t="str">
        <f>IF(OR(EXPORT!EN19=0,EXPORT!EN19="",EXPORT!EN19="0"),"","B")</f>
        <v/>
      </c>
      <c r="H19" s="18" t="str">
        <f>IF(OR(EXPORT!EO19=0,EXPORT!EO19="",EXPORT!EO19="0"),"","C")</f>
        <v/>
      </c>
      <c r="I19" s="18" t="str">
        <f>IF(OR(EXPORT!EP19=0,EXPORT!EP19="",EXPORT!EP19="0"),"","D")</f>
        <v/>
      </c>
      <c r="J19" s="18" t="str">
        <f>IF(OR(EXPORT!EQ19=0,EXPORT!EQ19="",EXPORT!EQ19="0"),"","E")</f>
        <v/>
      </c>
      <c r="K19" s="18" t="str">
        <f>IF(OR(EXPORT!ER19=0,EXPORT!ER19="",EXPORT!ER19="0"),"","F")</f>
        <v/>
      </c>
      <c r="L19" s="18" t="str">
        <f>IF(OR(EXPORT!ES19=0,EXPORT!ES19="",EXPORT!ES19="0"),"","G")</f>
        <v/>
      </c>
      <c r="M19" s="18" t="str">
        <f>IF(OR(EXPORT!ET19=0,EXPORT!ET19="",EXPORT!ET19="0"),"","H")</f>
        <v/>
      </c>
      <c r="N19" s="18" t="str">
        <f>IF(OR(EXPORT!EU19=0,EXPORT!EU19="",EXPORT!EU19="0"),"","L")</f>
        <v/>
      </c>
      <c r="O19" s="18" t="str">
        <f>IF(OR(EXPORT!EV19=0,EXPORT!EV19="",EXPORT!EV19="0"),"","M")</f>
        <v/>
      </c>
      <c r="P19" s="18" t="str">
        <f>IF(OR(EXPORT!EW19=0,EXPORT!EW19="",EXPORT!EW19="0"),"","N")</f>
        <v/>
      </c>
      <c r="Q19" s="18" t="str">
        <f>IF(OR(EXPORT!EX19=0,EXPORT!EX19="",EXPORT!EX19="0"),"","O")</f>
        <v/>
      </c>
      <c r="R19" s="18" t="str">
        <f>IF(OR(EXPORT!EY19=0,EXPORT!EY19="",EXPORT!EY19="0"),"","P")</f>
        <v/>
      </c>
      <c r="S19" s="18" t="str">
        <f>IF(OR(EXPORT!EZ19=0,EXPORT!EZ19="",EXPORT!EZ19="0"),"","W")</f>
        <v/>
      </c>
      <c r="T19" s="18" t="str">
        <f>IF(OR(EXPORT!FA19=0,EXPORT!FA19="",EXPORT!FA19="0"),"","frei")</f>
        <v>frei</v>
      </c>
      <c r="U19" s="18" t="str">
        <f t="shared" si="4"/>
        <v/>
      </c>
      <c r="V19" s="18" t="str">
        <f>IF(A19=3,ROUND(EXPORT!F19,0),"")</f>
        <v/>
      </c>
      <c r="W19" s="18" t="str">
        <f>IF(A19=3,ROUND(EXPORT!J19,0),"")</f>
        <v/>
      </c>
      <c r="X19" s="18" t="str">
        <f>IF(A19=3,ROUND(EXPORT!I19,0),"")</f>
        <v/>
      </c>
      <c r="Y19" s="18" t="str">
        <f>IF(A19=3,ROUND(EXPORT!K19,0),"")</f>
        <v/>
      </c>
      <c r="Z19" s="18" t="str">
        <f>IF(A19=3,ROUND(EXPORT!EG19,1),"")</f>
        <v/>
      </c>
    </row>
    <row r="20" spans="1:32">
      <c r="A20" s="18">
        <f>EXPORT!A20</f>
        <v>4</v>
      </c>
      <c r="B20" s="18" t="str">
        <f>IF(ISBLANK(EXPORT!B20),"",EXPORT!B20)</f>
        <v xml:space="preserve"> Zwetschkensauce</v>
      </c>
      <c r="C20" s="18" t="str">
        <f t="shared" si="0"/>
        <v/>
      </c>
      <c r="D20" s="18" t="str">
        <f t="shared" si="1"/>
        <v/>
      </c>
      <c r="E20" s="18" t="str">
        <f t="shared" si="2"/>
        <v xml:space="preserve"> Zwetschkensauce</v>
      </c>
      <c r="F20" s="18" t="str">
        <f>IF(OR(EXPORT!EM20=0,EXPORT!EM20="",EXPORT!EM20="0"),"","A")</f>
        <v/>
      </c>
      <c r="G20" s="18" t="str">
        <f>IF(OR(EXPORT!EN20=0,EXPORT!EN20="",EXPORT!EN20="0"),"","B")</f>
        <v/>
      </c>
      <c r="H20" s="18" t="str">
        <f>IF(OR(EXPORT!EO20=0,EXPORT!EO20="",EXPORT!EO20="0"),"","C")</f>
        <v/>
      </c>
      <c r="I20" s="18" t="str">
        <f>IF(OR(EXPORT!EP20=0,EXPORT!EP20="",EXPORT!EP20="0"),"","D")</f>
        <v/>
      </c>
      <c r="J20" s="18" t="str">
        <f>IF(OR(EXPORT!EQ20=0,EXPORT!EQ20="",EXPORT!EQ20="0"),"","E")</f>
        <v/>
      </c>
      <c r="K20" s="18" t="str">
        <f>IF(OR(EXPORT!ER20=0,EXPORT!ER20="",EXPORT!ER20="0"),"","F")</f>
        <v/>
      </c>
      <c r="L20" s="18" t="str">
        <f>IF(OR(EXPORT!ES20=0,EXPORT!ES20="",EXPORT!ES20="0"),"","G")</f>
        <v/>
      </c>
      <c r="M20" s="18" t="str">
        <f>IF(OR(EXPORT!ET20=0,EXPORT!ET20="",EXPORT!ET20="0"),"","H")</f>
        <v/>
      </c>
      <c r="N20" s="18" t="str">
        <f>IF(OR(EXPORT!EU20=0,EXPORT!EU20="",EXPORT!EU20="0"),"","L")</f>
        <v/>
      </c>
      <c r="O20" s="18" t="str">
        <f>IF(OR(EXPORT!EV20=0,EXPORT!EV20="",EXPORT!EV20="0"),"","M")</f>
        <v/>
      </c>
      <c r="P20" s="18" t="str">
        <f>IF(OR(EXPORT!EW20=0,EXPORT!EW20="",EXPORT!EW20="0"),"","N")</f>
        <v/>
      </c>
      <c r="Q20" s="18" t="str">
        <f>IF(OR(EXPORT!EX20=0,EXPORT!EX20="",EXPORT!EX20="0"),"","O")</f>
        <v/>
      </c>
      <c r="R20" s="18" t="str">
        <f>IF(OR(EXPORT!EY20=0,EXPORT!EY20="",EXPORT!EY20="0"),"","P")</f>
        <v/>
      </c>
      <c r="S20" s="18" t="str">
        <f>IF(OR(EXPORT!EZ20=0,EXPORT!EZ20="",EXPORT!EZ20="0"),"","W")</f>
        <v/>
      </c>
      <c r="T20" s="18" t="str">
        <f>IF(OR(EXPORT!FA20=0,EXPORT!FA20="",EXPORT!FA20="0"),"","frei")</f>
        <v>frei</v>
      </c>
      <c r="U20" s="18" t="str">
        <f t="shared" si="4"/>
        <v/>
      </c>
      <c r="V20" s="18" t="str">
        <f>IF(A20=3,ROUND(EXPORT!F20,0),"")</f>
        <v/>
      </c>
      <c r="W20" s="18" t="str">
        <f>IF(A20=3,ROUND(EXPORT!J20,0),"")</f>
        <v/>
      </c>
      <c r="X20" s="18" t="str">
        <f>IF(A20=3,ROUND(EXPORT!I20,0),"")</f>
        <v/>
      </c>
      <c r="Y20" s="18" t="str">
        <f>IF(A20=3,ROUND(EXPORT!K20,0),"")</f>
        <v/>
      </c>
      <c r="Z20" s="18" t="str">
        <f>IF(A20=3,ROUND(EXPORT!EG20,1),"")</f>
        <v/>
      </c>
    </row>
    <row r="21" spans="1:32">
      <c r="A21" s="18">
        <f>EXPORT!A21</f>
        <v>3</v>
      </c>
      <c r="B21" s="18" t="str">
        <f>IF(ISBLANK(EXPORT!B21),"",EXPORT!B21)</f>
        <v>Brei Salzig Mittag</v>
      </c>
      <c r="C21" s="18" t="str">
        <f t="shared" si="0"/>
        <v>ACFGL</v>
      </c>
      <c r="D21" s="18" t="str">
        <f t="shared" si="1"/>
        <v xml:space="preserve"> (ACFGL)</v>
      </c>
      <c r="E21" s="18" t="str">
        <f t="shared" si="2"/>
        <v>Brei Salzig Mittag (ACFGL)</v>
      </c>
      <c r="F21" s="18" t="str">
        <f>IF(OR(EXPORT!EM21=0,EXPORT!EM21="",EXPORT!EM21="0"),"","A")</f>
        <v>A</v>
      </c>
      <c r="G21" s="18" t="str">
        <f>IF(OR(EXPORT!EN21=0,EXPORT!EN21="",EXPORT!EN21="0"),"","B")</f>
        <v/>
      </c>
      <c r="H21" s="18" t="str">
        <f>IF(OR(EXPORT!EO21=0,EXPORT!EO21="",EXPORT!EO21="0"),"","C")</f>
        <v>C</v>
      </c>
      <c r="I21" s="18" t="str">
        <f>IF(OR(EXPORT!EP21=0,EXPORT!EP21="",EXPORT!EP21="0"),"","D")</f>
        <v/>
      </c>
      <c r="J21" s="18" t="str">
        <f>IF(OR(EXPORT!EQ21=0,EXPORT!EQ21="",EXPORT!EQ21="0"),"","E")</f>
        <v/>
      </c>
      <c r="K21" s="18" t="str">
        <f>IF(OR(EXPORT!ER21=0,EXPORT!ER21="",EXPORT!ER21="0"),"","F")</f>
        <v>F</v>
      </c>
      <c r="L21" s="18" t="str">
        <f>IF(OR(EXPORT!ES21=0,EXPORT!ES21="",EXPORT!ES21="0"),"","G")</f>
        <v>G</v>
      </c>
      <c r="M21" s="18" t="str">
        <f>IF(OR(EXPORT!ET21=0,EXPORT!ET21="",EXPORT!ET21="0"),"","H")</f>
        <v/>
      </c>
      <c r="N21" s="18" t="str">
        <f>IF(OR(EXPORT!EU21=0,EXPORT!EU21="",EXPORT!EU21="0"),"","L")</f>
        <v>L</v>
      </c>
      <c r="O21" s="18" t="str">
        <f>IF(OR(EXPORT!EV21=0,EXPORT!EV21="",EXPORT!EV21="0"),"","M")</f>
        <v/>
      </c>
      <c r="P21" s="18" t="str">
        <f>IF(OR(EXPORT!EW21=0,EXPORT!EW21="",EXPORT!EW21="0"),"","N")</f>
        <v/>
      </c>
      <c r="Q21" s="18" t="str">
        <f>IF(OR(EXPORT!EX21=0,EXPORT!EX21="",EXPORT!EX21="0"),"","O")</f>
        <v/>
      </c>
      <c r="R21" s="18" t="str">
        <f>IF(OR(EXPORT!EY21=0,EXPORT!EY21="",EXPORT!EY21="0"),"","P")</f>
        <v/>
      </c>
      <c r="S21" s="18" t="str">
        <f>IF(OR(EXPORT!EZ21=0,EXPORT!EZ21="",EXPORT!EZ21="0"),"","W")</f>
        <v/>
      </c>
      <c r="T21" s="18" t="str">
        <f>IF(OR(EXPORT!FA21=0,EXPORT!FA21="",EXPORT!FA21="0"),"","frei")</f>
        <v/>
      </c>
      <c r="U21" s="18" t="str">
        <f t="shared" si="4"/>
        <v xml:space="preserve">519 Kcal / 32 g Fett / 25 g Proteine / 31 g KH / 2,6 BE </v>
      </c>
      <c r="V21" s="18">
        <f>IF(A21=3,ROUND(EXPORT!F21,0),"")</f>
        <v>519</v>
      </c>
      <c r="W21" s="18">
        <f>IF(A21=3,ROUND(EXPORT!J21,0),"")</f>
        <v>32</v>
      </c>
      <c r="X21" s="18">
        <f>IF(A21=3,ROUND(EXPORT!I21,0),"")</f>
        <v>25</v>
      </c>
      <c r="Y21" s="18">
        <f>IF(A21=3,ROUND(EXPORT!K21,0),"")</f>
        <v>31</v>
      </c>
      <c r="Z21" s="18">
        <f>IF(A21=3,ROUND(EXPORT!EG21,1),"")</f>
        <v>2.6</v>
      </c>
      <c r="AA21" s="18" t="str">
        <f t="shared" ref="AA21" si="8">IF($A21=3,AB21&amp;" Kcal / "&amp;AC21&amp;" g Fett / "&amp;AD21&amp;" g Proteine / "&amp;AE21&amp;" g KH / "&amp;AF21&amp;" BE ","")</f>
        <v xml:space="preserve">519 Kcal / 32 g Fett / 25 g Proteine / 31 g KH / 2,6 BE </v>
      </c>
      <c r="AB21" s="18">
        <f>V21</f>
        <v>519</v>
      </c>
      <c r="AC21" s="18">
        <f t="shared" ref="AC21:AF21" si="9">W21</f>
        <v>32</v>
      </c>
      <c r="AD21" s="18">
        <f t="shared" si="9"/>
        <v>25</v>
      </c>
      <c r="AE21" s="18">
        <f t="shared" si="9"/>
        <v>31</v>
      </c>
      <c r="AF21" s="18">
        <f t="shared" si="9"/>
        <v>2.6</v>
      </c>
    </row>
    <row r="22" spans="1:32">
      <c r="A22" s="18">
        <f>EXPORT!A22</f>
        <v>4</v>
      </c>
      <c r="B22" s="18" t="str">
        <f>IF(ISBLANK(EXPORT!B22),"",EXPORT!B22)</f>
        <v xml:space="preserve"> Nudelflan</v>
      </c>
      <c r="C22" s="18" t="str">
        <f t="shared" si="0"/>
        <v>ACFG</v>
      </c>
      <c r="D22" s="18" t="str">
        <f t="shared" si="1"/>
        <v xml:space="preserve"> (ACFG)</v>
      </c>
      <c r="E22" s="18" t="str">
        <f t="shared" si="2"/>
        <v xml:space="preserve"> Nudelflan (ACFG)</v>
      </c>
      <c r="F22" s="18" t="str">
        <f>IF(OR(EXPORT!EM22=0,EXPORT!EM22="",EXPORT!EM22="0"),"","A")</f>
        <v>A</v>
      </c>
      <c r="G22" s="18" t="str">
        <f>IF(OR(EXPORT!EN22=0,EXPORT!EN22="",EXPORT!EN22="0"),"","B")</f>
        <v/>
      </c>
      <c r="H22" s="18" t="str">
        <f>IF(OR(EXPORT!EO22=0,EXPORT!EO22="",EXPORT!EO22="0"),"","C")</f>
        <v>C</v>
      </c>
      <c r="I22" s="18" t="str">
        <f>IF(OR(EXPORT!EP22=0,EXPORT!EP22="",EXPORT!EP22="0"),"","D")</f>
        <v/>
      </c>
      <c r="J22" s="18" t="str">
        <f>IF(OR(EXPORT!EQ22=0,EXPORT!EQ22="",EXPORT!EQ22="0"),"","E")</f>
        <v/>
      </c>
      <c r="K22" s="18" t="str">
        <f>IF(OR(EXPORT!ER22=0,EXPORT!ER22="",EXPORT!ER22="0"),"","F")</f>
        <v>F</v>
      </c>
      <c r="L22" s="18" t="str">
        <f>IF(OR(EXPORT!ES22=0,EXPORT!ES22="",EXPORT!ES22="0"),"","G")</f>
        <v>G</v>
      </c>
      <c r="M22" s="18" t="str">
        <f>IF(OR(EXPORT!ET22=0,EXPORT!ET22="",EXPORT!ET22="0"),"","H")</f>
        <v/>
      </c>
      <c r="N22" s="18" t="str">
        <f>IF(OR(EXPORT!EU22=0,EXPORT!EU22="",EXPORT!EU22="0"),"","L")</f>
        <v/>
      </c>
      <c r="O22" s="18" t="str">
        <f>IF(OR(EXPORT!EV22=0,EXPORT!EV22="",EXPORT!EV22="0"),"","M")</f>
        <v/>
      </c>
      <c r="P22" s="18" t="str">
        <f>IF(OR(EXPORT!EW22=0,EXPORT!EW22="",EXPORT!EW22="0"),"","N")</f>
        <v/>
      </c>
      <c r="Q22" s="18" t="str">
        <f>IF(OR(EXPORT!EX22=0,EXPORT!EX22="",EXPORT!EX22="0"),"","O")</f>
        <v/>
      </c>
      <c r="R22" s="18" t="str">
        <f>IF(OR(EXPORT!EY22=0,EXPORT!EY22="",EXPORT!EY22="0"),"","P")</f>
        <v/>
      </c>
      <c r="S22" s="18" t="str">
        <f>IF(OR(EXPORT!EZ22=0,EXPORT!EZ22="",EXPORT!EZ22="0"),"","W")</f>
        <v/>
      </c>
      <c r="T22" s="18" t="str">
        <f>IF(OR(EXPORT!FA22=0,EXPORT!FA22="",EXPORT!FA22="0"),"","frei")</f>
        <v/>
      </c>
      <c r="U22" s="18" t="str">
        <f t="shared" si="4"/>
        <v/>
      </c>
      <c r="V22" s="18" t="str">
        <f>IF(A22=3,ROUND(EXPORT!F22,0),"")</f>
        <v/>
      </c>
      <c r="W22" s="18" t="str">
        <f>IF(A22=3,ROUND(EXPORT!J22,0),"")</f>
        <v/>
      </c>
      <c r="X22" s="18" t="str">
        <f>IF(A22=3,ROUND(EXPORT!I22,0),"")</f>
        <v/>
      </c>
      <c r="Y22" s="18" t="str">
        <f>IF(A22=3,ROUND(EXPORT!K22,0),"")</f>
        <v/>
      </c>
      <c r="Z22" s="18" t="str">
        <f>IF(A22=3,ROUND(EXPORT!EG22,1),"")</f>
        <v/>
      </c>
    </row>
    <row r="23" spans="1:32">
      <c r="A23" s="18">
        <f>EXPORT!A23</f>
        <v>4</v>
      </c>
      <c r="B23" s="18" t="str">
        <f>IF(ISBLANK(EXPORT!B23),"",EXPORT!B23)</f>
        <v xml:space="preserve"> mit </v>
      </c>
      <c r="C23" s="18" t="str">
        <f t="shared" si="0"/>
        <v/>
      </c>
      <c r="D23" s="18" t="str">
        <f t="shared" si="1"/>
        <v/>
      </c>
      <c r="E23" s="18" t="str">
        <f t="shared" si="2"/>
        <v xml:space="preserve"> mit </v>
      </c>
      <c r="F23" s="18" t="str">
        <f>IF(OR(EXPORT!EM23=0,EXPORT!EM23="",EXPORT!EM23="0"),"","A")</f>
        <v/>
      </c>
      <c r="G23" s="18" t="str">
        <f>IF(OR(EXPORT!EN23=0,EXPORT!EN23="",EXPORT!EN23="0"),"","B")</f>
        <v/>
      </c>
      <c r="H23" s="18" t="str">
        <f>IF(OR(EXPORT!EO23=0,EXPORT!EO23="",EXPORT!EO23="0"),"","C")</f>
        <v/>
      </c>
      <c r="I23" s="18" t="str">
        <f>IF(OR(EXPORT!EP23=0,EXPORT!EP23="",EXPORT!EP23="0"),"","D")</f>
        <v/>
      </c>
      <c r="J23" s="18" t="str">
        <f>IF(OR(EXPORT!EQ23=0,EXPORT!EQ23="",EXPORT!EQ23="0"),"","E")</f>
        <v/>
      </c>
      <c r="K23" s="18" t="str">
        <f>IF(OR(EXPORT!ER23=0,EXPORT!ER23="",EXPORT!ER23="0"),"","F")</f>
        <v/>
      </c>
      <c r="L23" s="18" t="str">
        <f>IF(OR(EXPORT!ES23=0,EXPORT!ES23="",EXPORT!ES23="0"),"","G")</f>
        <v/>
      </c>
      <c r="M23" s="18" t="str">
        <f>IF(OR(EXPORT!ET23=0,EXPORT!ET23="",EXPORT!ET23="0"),"","H")</f>
        <v/>
      </c>
      <c r="N23" s="18" t="str">
        <f>IF(OR(EXPORT!EU23=0,EXPORT!EU23="",EXPORT!EU23="0"),"","L")</f>
        <v/>
      </c>
      <c r="O23" s="18" t="str">
        <f>IF(OR(EXPORT!EV23=0,EXPORT!EV23="",EXPORT!EV23="0"),"","M")</f>
        <v/>
      </c>
      <c r="P23" s="18" t="str">
        <f>IF(OR(EXPORT!EW23=0,EXPORT!EW23="",EXPORT!EW23="0"),"","N")</f>
        <v/>
      </c>
      <c r="Q23" s="18" t="str">
        <f>IF(OR(EXPORT!EX23=0,EXPORT!EX23="",EXPORT!EX23="0"),"","O")</f>
        <v/>
      </c>
      <c r="R23" s="18" t="str">
        <f>IF(OR(EXPORT!EY23=0,EXPORT!EY23="",EXPORT!EY23="0"),"","P")</f>
        <v/>
      </c>
      <c r="S23" s="18" t="str">
        <f>IF(OR(EXPORT!EZ23=0,EXPORT!EZ23="",EXPORT!EZ23="0"),"","W")</f>
        <v/>
      </c>
      <c r="T23" s="18" t="str">
        <f>IF(OR(EXPORT!FA23=0,EXPORT!FA23="",EXPORT!FA23="0"),"","frei")</f>
        <v>frei</v>
      </c>
      <c r="U23" s="18" t="str">
        <f t="shared" si="4"/>
        <v/>
      </c>
      <c r="V23" s="18" t="str">
        <f>IF(A23=3,ROUND(EXPORT!F23,0),"")</f>
        <v/>
      </c>
      <c r="W23" s="18" t="str">
        <f>IF(A23=3,ROUND(EXPORT!J23,0),"")</f>
        <v/>
      </c>
      <c r="X23" s="18" t="str">
        <f>IF(A23=3,ROUND(EXPORT!I23,0),"")</f>
        <v/>
      </c>
      <c r="Y23" s="18" t="str">
        <f>IF(A23=3,ROUND(EXPORT!K23,0),"")</f>
        <v/>
      </c>
      <c r="Z23" s="18" t="str">
        <f>IF(A23=3,ROUND(EXPORT!EG23,1),"")</f>
        <v/>
      </c>
    </row>
    <row r="24" spans="1:32">
      <c r="A24" s="18">
        <f>EXPORT!A24</f>
        <v>4</v>
      </c>
      <c r="B24" s="18" t="str">
        <f>IF(ISBLANK(EXPORT!B24),"",EXPORT!B24)</f>
        <v xml:space="preserve"> passierter Bolognesesauce </v>
      </c>
      <c r="C24" s="18" t="str">
        <f t="shared" si="0"/>
        <v>GL</v>
      </c>
      <c r="D24" s="18" t="str">
        <f t="shared" si="1"/>
        <v xml:space="preserve"> (GL)</v>
      </c>
      <c r="E24" s="18" t="str">
        <f t="shared" si="2"/>
        <v xml:space="preserve"> passierter Bolognesesauce  (GL)</v>
      </c>
      <c r="F24" s="18" t="str">
        <f>IF(OR(EXPORT!EM24=0,EXPORT!EM24="",EXPORT!EM24="0"),"","A")</f>
        <v/>
      </c>
      <c r="G24" s="18" t="str">
        <f>IF(OR(EXPORT!EN24=0,EXPORT!EN24="",EXPORT!EN24="0"),"","B")</f>
        <v/>
      </c>
      <c r="H24" s="18" t="str">
        <f>IF(OR(EXPORT!EO24=0,EXPORT!EO24="",EXPORT!EO24="0"),"","C")</f>
        <v/>
      </c>
      <c r="I24" s="18" t="str">
        <f>IF(OR(EXPORT!EP24=0,EXPORT!EP24="",EXPORT!EP24="0"),"","D")</f>
        <v/>
      </c>
      <c r="J24" s="18" t="str">
        <f>IF(OR(EXPORT!EQ24=0,EXPORT!EQ24="",EXPORT!EQ24="0"),"","E")</f>
        <v/>
      </c>
      <c r="K24" s="18" t="str">
        <f>IF(OR(EXPORT!ER24=0,EXPORT!ER24="",EXPORT!ER24="0"),"","F")</f>
        <v/>
      </c>
      <c r="L24" s="18" t="str">
        <f>IF(OR(EXPORT!ES24=0,EXPORT!ES24="",EXPORT!ES24="0"),"","G")</f>
        <v>G</v>
      </c>
      <c r="M24" s="18" t="str">
        <f>IF(OR(EXPORT!ET24=0,EXPORT!ET24="",EXPORT!ET24="0"),"","H")</f>
        <v/>
      </c>
      <c r="N24" s="18" t="str">
        <f>IF(OR(EXPORT!EU24=0,EXPORT!EU24="",EXPORT!EU24="0"),"","L")</f>
        <v>L</v>
      </c>
      <c r="O24" s="18" t="str">
        <f>IF(OR(EXPORT!EV24=0,EXPORT!EV24="",EXPORT!EV24="0"),"","M")</f>
        <v/>
      </c>
      <c r="P24" s="18" t="str">
        <f>IF(OR(EXPORT!EW24=0,EXPORT!EW24="",EXPORT!EW24="0"),"","N")</f>
        <v/>
      </c>
      <c r="Q24" s="18" t="str">
        <f>IF(OR(EXPORT!EX24=0,EXPORT!EX24="",EXPORT!EX24="0"),"","O")</f>
        <v/>
      </c>
      <c r="R24" s="18" t="str">
        <f>IF(OR(EXPORT!EY24=0,EXPORT!EY24="",EXPORT!EY24="0"),"","P")</f>
        <v/>
      </c>
      <c r="S24" s="18" t="str">
        <f>IF(OR(EXPORT!EZ24=0,EXPORT!EZ24="",EXPORT!EZ24="0"),"","W")</f>
        <v/>
      </c>
      <c r="T24" s="18" t="str">
        <f>IF(OR(EXPORT!FA24=0,EXPORT!FA24="",EXPORT!FA24="0"),"","frei")</f>
        <v/>
      </c>
      <c r="U24" s="18" t="str">
        <f t="shared" si="4"/>
        <v/>
      </c>
      <c r="V24" s="18" t="str">
        <f>IF(A24=3,ROUND(EXPORT!F24,0),"")</f>
        <v/>
      </c>
      <c r="W24" s="18" t="str">
        <f>IF(A24=3,ROUND(EXPORT!J24,0),"")</f>
        <v/>
      </c>
      <c r="X24" s="18" t="str">
        <f>IF(A24=3,ROUND(EXPORT!I24,0),"")</f>
        <v/>
      </c>
      <c r="Y24" s="18" t="str">
        <f>IF(A24=3,ROUND(EXPORT!K24,0),"")</f>
        <v/>
      </c>
      <c r="Z24" s="18" t="str">
        <f>IF(A24=3,ROUND(EXPORT!EG24,1),"")</f>
        <v/>
      </c>
    </row>
    <row r="25" spans="1:32">
      <c r="A25" s="18">
        <f>EXPORT!A25</f>
        <v>3</v>
      </c>
      <c r="B25" s="18" t="str">
        <f>IF(ISBLANK(EXPORT!B25),"",EXPORT!B25)</f>
        <v>Dessert Mittagessen</v>
      </c>
      <c r="C25" s="18" t="str">
        <f t="shared" si="0"/>
        <v>ACGHO</v>
      </c>
      <c r="D25" s="18" t="str">
        <f t="shared" si="1"/>
        <v xml:space="preserve"> (ACGHO)</v>
      </c>
      <c r="E25" s="18" t="str">
        <f t="shared" si="2"/>
        <v>Dessert Mittagessen (ACGHO)</v>
      </c>
      <c r="F25" s="18" t="str">
        <f>IF(OR(EXPORT!EM25=0,EXPORT!EM25="",EXPORT!EM25="0"),"","A")</f>
        <v>A</v>
      </c>
      <c r="G25" s="18" t="str">
        <f>IF(OR(EXPORT!EN25=0,EXPORT!EN25="",EXPORT!EN25="0"),"","B")</f>
        <v/>
      </c>
      <c r="H25" s="18" t="str">
        <f>IF(OR(EXPORT!EO25=0,EXPORT!EO25="",EXPORT!EO25="0"),"","C")</f>
        <v>C</v>
      </c>
      <c r="I25" s="18" t="str">
        <f>IF(OR(EXPORT!EP25=0,EXPORT!EP25="",EXPORT!EP25="0"),"","D")</f>
        <v/>
      </c>
      <c r="J25" s="18" t="str">
        <f>IF(OR(EXPORT!EQ25=0,EXPORT!EQ25="",EXPORT!EQ25="0"),"","E")</f>
        <v/>
      </c>
      <c r="K25" s="18" t="str">
        <f>IF(OR(EXPORT!ER25=0,EXPORT!ER25="",EXPORT!ER25="0"),"","F")</f>
        <v/>
      </c>
      <c r="L25" s="18" t="str">
        <f>IF(OR(EXPORT!ES25=0,EXPORT!ES25="",EXPORT!ES25="0"),"","G")</f>
        <v>G</v>
      </c>
      <c r="M25" s="18" t="str">
        <f>IF(OR(EXPORT!ET25=0,EXPORT!ET25="",EXPORT!ET25="0"),"","H")</f>
        <v>H</v>
      </c>
      <c r="N25" s="18" t="str">
        <f>IF(OR(EXPORT!EU25=0,EXPORT!EU25="",EXPORT!EU25="0"),"","L")</f>
        <v/>
      </c>
      <c r="O25" s="18" t="str">
        <f>IF(OR(EXPORT!EV25=0,EXPORT!EV25="",EXPORT!EV25="0"),"","M")</f>
        <v/>
      </c>
      <c r="P25" s="18" t="str">
        <f>IF(OR(EXPORT!EW25=0,EXPORT!EW25="",EXPORT!EW25="0"),"","N")</f>
        <v/>
      </c>
      <c r="Q25" s="18" t="str">
        <f>IF(OR(EXPORT!EX25=0,EXPORT!EX25="",EXPORT!EX25="0"),"","O")</f>
        <v>O</v>
      </c>
      <c r="R25" s="18" t="str">
        <f>IF(OR(EXPORT!EY25=0,EXPORT!EY25="",EXPORT!EY25="0"),"","P")</f>
        <v/>
      </c>
      <c r="S25" s="18" t="str">
        <f>IF(OR(EXPORT!EZ25=0,EXPORT!EZ25="",EXPORT!EZ25="0"),"","W")</f>
        <v/>
      </c>
      <c r="T25" s="18" t="str">
        <f>IF(OR(EXPORT!FA25=0,EXPORT!FA25="",EXPORT!FA25="0"),"","frei")</f>
        <v/>
      </c>
      <c r="U25" s="18" t="str">
        <f t="shared" si="4"/>
        <v xml:space="preserve">778 Kcal / 41 g Fett / 12 g Proteine / 86 g KH / 7,1 BE </v>
      </c>
      <c r="V25" s="18">
        <f>IF(A25=3,ROUND(EXPORT!F25,0),"")</f>
        <v>778</v>
      </c>
      <c r="W25" s="18">
        <f>IF(A25=3,ROUND(EXPORT!J25,0),"")</f>
        <v>41</v>
      </c>
      <c r="X25" s="18">
        <f>IF(A25=3,ROUND(EXPORT!I25,0),"")</f>
        <v>12</v>
      </c>
      <c r="Y25" s="18">
        <f>IF(A25=3,ROUND(EXPORT!K25,0),"")</f>
        <v>86</v>
      </c>
      <c r="Z25" s="18">
        <f>IF(A25=3,ROUND(EXPORT!EG25,1),"")</f>
        <v>7.1</v>
      </c>
      <c r="AA25" s="18" t="str">
        <f t="shared" ref="AA25:AA26" si="10">IF($A25=3,AB25&amp;" Kcal / "&amp;AC25&amp;" g Fett / "&amp;AD25&amp;" g Proteine / "&amp;AE25&amp;" g KH / "&amp;AF25&amp;" BE ","")</f>
        <v xml:space="preserve">778 Kcal / 41 g Fett / 12 g Proteine / 86 g KH / 7,1 BE </v>
      </c>
      <c r="AB25" s="18">
        <f>V25</f>
        <v>778</v>
      </c>
      <c r="AC25" s="18">
        <f t="shared" ref="AC25:AF25" si="11">W25</f>
        <v>41</v>
      </c>
      <c r="AD25" s="18">
        <f t="shared" si="11"/>
        <v>12</v>
      </c>
      <c r="AE25" s="18">
        <f t="shared" si="11"/>
        <v>86</v>
      </c>
      <c r="AF25" s="18">
        <f t="shared" si="11"/>
        <v>7.1</v>
      </c>
    </row>
    <row r="26" spans="1:32">
      <c r="A26" s="18">
        <f>EXPORT!A26</f>
        <v>4</v>
      </c>
      <c r="B26" s="18" t="str">
        <f>IF(ISBLANK(EXPORT!B26),"",EXPORT!B26)</f>
        <v xml:space="preserve"> Königskuchen</v>
      </c>
      <c r="C26" s="18" t="str">
        <f t="shared" si="0"/>
        <v>ACGHO</v>
      </c>
      <c r="D26" s="18" t="str">
        <f t="shared" si="1"/>
        <v xml:space="preserve"> (ACGHO)</v>
      </c>
      <c r="E26" s="18" t="str">
        <f t="shared" si="2"/>
        <v xml:space="preserve"> Königskuchen (ACGHO)</v>
      </c>
      <c r="F26" s="18" t="str">
        <f>IF(OR(EXPORT!EM26=0,EXPORT!EM26="",EXPORT!EM26="0"),"","A")</f>
        <v>A</v>
      </c>
      <c r="G26" s="18" t="str">
        <f>IF(OR(EXPORT!EN26=0,EXPORT!EN26="",EXPORT!EN26="0"),"","B")</f>
        <v/>
      </c>
      <c r="H26" s="18" t="str">
        <f>IF(OR(EXPORT!EO26=0,EXPORT!EO26="",EXPORT!EO26="0"),"","C")</f>
        <v>C</v>
      </c>
      <c r="I26" s="18" t="str">
        <f>IF(OR(EXPORT!EP26=0,EXPORT!EP26="",EXPORT!EP26="0"),"","D")</f>
        <v/>
      </c>
      <c r="J26" s="18" t="str">
        <f>IF(OR(EXPORT!EQ26=0,EXPORT!EQ26="",EXPORT!EQ26="0"),"","E")</f>
        <v/>
      </c>
      <c r="K26" s="18" t="str">
        <f>IF(OR(EXPORT!ER26=0,EXPORT!ER26="",EXPORT!ER26="0"),"","F")</f>
        <v/>
      </c>
      <c r="L26" s="18" t="str">
        <f>IF(OR(EXPORT!ES26=0,EXPORT!ES26="",EXPORT!ES26="0"),"","G")</f>
        <v>G</v>
      </c>
      <c r="M26" s="18" t="str">
        <f>IF(OR(EXPORT!ET26=0,EXPORT!ET26="",EXPORT!ET26="0"),"","H")</f>
        <v>H</v>
      </c>
      <c r="N26" s="18" t="str">
        <f>IF(OR(EXPORT!EU26=0,EXPORT!EU26="",EXPORT!EU26="0"),"","L")</f>
        <v/>
      </c>
      <c r="O26" s="18" t="str">
        <f>IF(OR(EXPORT!EV26=0,EXPORT!EV26="",EXPORT!EV26="0"),"","M")</f>
        <v/>
      </c>
      <c r="P26" s="18" t="str">
        <f>IF(OR(EXPORT!EW26=0,EXPORT!EW26="",EXPORT!EW26="0"),"","N")</f>
        <v/>
      </c>
      <c r="Q26" s="18" t="str">
        <f>IF(OR(EXPORT!EX26=0,EXPORT!EX26="",EXPORT!EX26="0"),"","O")</f>
        <v>O</v>
      </c>
      <c r="R26" s="18" t="str">
        <f>IF(OR(EXPORT!EY26=0,EXPORT!EY26="",EXPORT!EY26="0"),"","P")</f>
        <v/>
      </c>
      <c r="S26" s="18" t="str">
        <f>IF(OR(EXPORT!EZ26=0,EXPORT!EZ26="",EXPORT!EZ26="0"),"","W")</f>
        <v/>
      </c>
      <c r="T26" s="18" t="str">
        <f>IF(OR(EXPORT!FA26=0,EXPORT!FA26="",EXPORT!FA26="0"),"","frei")</f>
        <v/>
      </c>
      <c r="U26" s="18" t="str">
        <f t="shared" si="4"/>
        <v/>
      </c>
      <c r="V26" s="18" t="str">
        <f>IF(A26=3,ROUND(EXPORT!F26,0),"")</f>
        <v/>
      </c>
      <c r="W26" s="18" t="str">
        <f>IF(A26=3,ROUND(EXPORT!J26,0),"")</f>
        <v/>
      </c>
      <c r="X26" s="18" t="str">
        <f>IF(A26=3,ROUND(EXPORT!I26,0),"")</f>
        <v/>
      </c>
      <c r="Y26" s="18" t="str">
        <f>IF(A26=3,ROUND(EXPORT!K26,0),"")</f>
        <v/>
      </c>
      <c r="Z26" s="18" t="str">
        <f>IF(A26=3,ROUND(EXPORT!EG26,1),"")</f>
        <v/>
      </c>
      <c r="AA26" s="18" t="str">
        <f t="shared" si="10"/>
        <v/>
      </c>
    </row>
    <row r="27" spans="1:32">
      <c r="A27" s="18">
        <f>EXPORT!A27</f>
        <v>2</v>
      </c>
      <c r="B27" s="18" t="str">
        <f>IF(ISBLANK(EXPORT!B27),"",EXPORT!B27)</f>
        <v>Abendessen</v>
      </c>
      <c r="C27" s="18" t="str">
        <f t="shared" si="0"/>
        <v/>
      </c>
      <c r="D27" s="18" t="str">
        <f t="shared" si="1"/>
        <v/>
      </c>
      <c r="E27" s="18" t="str">
        <f t="shared" si="2"/>
        <v>Abendessen</v>
      </c>
      <c r="F27" s="18" t="str">
        <f>IF(OR(EXPORT!EM27=0,EXPORT!EM27="",EXPORT!EM27="0"),"","A")</f>
        <v/>
      </c>
      <c r="G27" s="18" t="str">
        <f>IF(OR(EXPORT!EN27=0,EXPORT!EN27="",EXPORT!EN27="0"),"","B")</f>
        <v/>
      </c>
      <c r="H27" s="18" t="str">
        <f>IF(OR(EXPORT!EO27=0,EXPORT!EO27="",EXPORT!EO27="0"),"","C")</f>
        <v/>
      </c>
      <c r="I27" s="18" t="str">
        <f>IF(OR(EXPORT!EP27=0,EXPORT!EP27="",EXPORT!EP27="0"),"","D")</f>
        <v/>
      </c>
      <c r="J27" s="18" t="str">
        <f>IF(OR(EXPORT!EQ27=0,EXPORT!EQ27="",EXPORT!EQ27="0"),"","E")</f>
        <v/>
      </c>
      <c r="K27" s="18" t="str">
        <f>IF(OR(EXPORT!ER27=0,EXPORT!ER27="",EXPORT!ER27="0"),"","F")</f>
        <v/>
      </c>
      <c r="L27" s="18" t="str">
        <f>IF(OR(EXPORT!ES27=0,EXPORT!ES27="",EXPORT!ES27="0"),"","G")</f>
        <v/>
      </c>
      <c r="M27" s="18" t="str">
        <f>IF(OR(EXPORT!ET27=0,EXPORT!ET27="",EXPORT!ET27="0"),"","H")</f>
        <v/>
      </c>
      <c r="N27" s="18" t="str">
        <f>IF(OR(EXPORT!EU27=0,EXPORT!EU27="",EXPORT!EU27="0"),"","L")</f>
        <v/>
      </c>
      <c r="O27" s="18" t="str">
        <f>IF(OR(EXPORT!EV27=0,EXPORT!EV27="",EXPORT!EV27="0"),"","M")</f>
        <v/>
      </c>
      <c r="P27" s="18" t="str">
        <f>IF(OR(EXPORT!EW27=0,EXPORT!EW27="",EXPORT!EW27="0"),"","N")</f>
        <v/>
      </c>
      <c r="Q27" s="18" t="str">
        <f>IF(OR(EXPORT!EX27=0,EXPORT!EX27="",EXPORT!EX27="0"),"","O")</f>
        <v/>
      </c>
      <c r="R27" s="18" t="str">
        <f>IF(OR(EXPORT!EY27=0,EXPORT!EY27="",EXPORT!EY27="0"),"","P")</f>
        <v/>
      </c>
      <c r="S27" s="18" t="str">
        <f>IF(OR(EXPORT!EZ27=0,EXPORT!EZ27="",EXPORT!EZ27="0"),"","W")</f>
        <v/>
      </c>
      <c r="T27" s="18" t="str">
        <f>IF(OR(EXPORT!FA27=0,EXPORT!FA27="",EXPORT!FA27="0"),"","frei")</f>
        <v/>
      </c>
      <c r="U27" s="18" t="str">
        <f t="shared" si="4"/>
        <v/>
      </c>
      <c r="V27" s="18" t="str">
        <f>IF(A27=3,ROUND(EXPORT!F27,0),"")</f>
        <v/>
      </c>
      <c r="W27" s="18" t="str">
        <f>IF(A27=3,ROUND(EXPORT!J27,0),"")</f>
        <v/>
      </c>
      <c r="X27" s="18" t="str">
        <f>IF(A27=3,ROUND(EXPORT!I27,0),"")</f>
        <v/>
      </c>
      <c r="Y27" s="18" t="str">
        <f>IF(A27=3,ROUND(EXPORT!K27,0),"")</f>
        <v/>
      </c>
      <c r="Z27" s="18" t="str">
        <f>IF(A27=3,ROUND(EXPORT!EG27,1),"")</f>
        <v/>
      </c>
    </row>
    <row r="28" spans="1:32">
      <c r="A28" s="18">
        <f>EXPORT!A28</f>
        <v>3</v>
      </c>
      <c r="B28" s="18" t="str">
        <f>IF(ISBLANK(EXPORT!B28),"",EXPORT!B28)</f>
        <v>Suppe Abendessen</v>
      </c>
      <c r="C28" s="18" t="str">
        <f t="shared" si="0"/>
        <v>ACG</v>
      </c>
      <c r="D28" s="18" t="str">
        <f t="shared" si="1"/>
        <v xml:space="preserve"> (ACG)</v>
      </c>
      <c r="E28" s="18" t="str">
        <f t="shared" si="2"/>
        <v>Suppe Abendessen (ACG)</v>
      </c>
      <c r="F28" s="18" t="str">
        <f>IF(OR(EXPORT!EM28=0,EXPORT!EM28="",EXPORT!EM28="0"),"","A")</f>
        <v>A</v>
      </c>
      <c r="G28" s="18" t="str">
        <f>IF(OR(EXPORT!EN28=0,EXPORT!EN28="",EXPORT!EN28="0"),"","B")</f>
        <v/>
      </c>
      <c r="H28" s="18" t="str">
        <f>IF(OR(EXPORT!EO28=0,EXPORT!EO28="",EXPORT!EO28="0"),"","C")</f>
        <v>C</v>
      </c>
      <c r="I28" s="18" t="str">
        <f>IF(OR(EXPORT!EP28=0,EXPORT!EP28="",EXPORT!EP28="0"),"","D")</f>
        <v/>
      </c>
      <c r="J28" s="18" t="str">
        <f>IF(OR(EXPORT!EQ28=0,EXPORT!EQ28="",EXPORT!EQ28="0"),"","E")</f>
        <v/>
      </c>
      <c r="K28" s="18" t="str">
        <f>IF(OR(EXPORT!ER28=0,EXPORT!ER28="",EXPORT!ER28="0"),"","F")</f>
        <v/>
      </c>
      <c r="L28" s="18" t="str">
        <f>IF(OR(EXPORT!ES28=0,EXPORT!ES28="",EXPORT!ES28="0"),"","G")</f>
        <v>G</v>
      </c>
      <c r="M28" s="18" t="str">
        <f>IF(OR(EXPORT!ET28=0,EXPORT!ET28="",EXPORT!ET28="0"),"","H")</f>
        <v/>
      </c>
      <c r="N28" s="18" t="str">
        <f>IF(OR(EXPORT!EU28=0,EXPORT!EU28="",EXPORT!EU28="0"),"","L")</f>
        <v/>
      </c>
      <c r="O28" s="18" t="str">
        <f>IF(OR(EXPORT!EV28=0,EXPORT!EV28="",EXPORT!EV28="0"),"","M")</f>
        <v/>
      </c>
      <c r="P28" s="18" t="str">
        <f>IF(OR(EXPORT!EW28=0,EXPORT!EW28="",EXPORT!EW28="0"),"","N")</f>
        <v/>
      </c>
      <c r="Q28" s="18" t="str">
        <f>IF(OR(EXPORT!EX28=0,EXPORT!EX28="",EXPORT!EX28="0"),"","O")</f>
        <v/>
      </c>
      <c r="R28" s="18" t="str">
        <f>IF(OR(EXPORT!EY28=0,EXPORT!EY28="",EXPORT!EY28="0"),"","P")</f>
        <v/>
      </c>
      <c r="S28" s="18" t="str">
        <f>IF(OR(EXPORT!EZ28=0,EXPORT!EZ28="",EXPORT!EZ28="0"),"","W")</f>
        <v/>
      </c>
      <c r="T28" s="18" t="str">
        <f>IF(OR(EXPORT!FA28=0,EXPORT!FA28="",EXPORT!FA28="0"),"","frei")</f>
        <v/>
      </c>
      <c r="U28" s="18" t="str">
        <f t="shared" si="4"/>
        <v xml:space="preserve">138 Kcal / 11 g Fett / 3 g Proteine / 7 g KH / 0,6 BE </v>
      </c>
      <c r="V28" s="18">
        <f>IF(A28=3,ROUND(EXPORT!F28,0),"")</f>
        <v>138</v>
      </c>
      <c r="W28" s="18">
        <f>IF(A28=3,ROUND(EXPORT!J28,0),"")</f>
        <v>11</v>
      </c>
      <c r="X28" s="18">
        <f>IF(A28=3,ROUND(EXPORT!I28,0),"")</f>
        <v>3</v>
      </c>
      <c r="Y28" s="18">
        <f>IF(A28=3,ROUND(EXPORT!K28,0),"")</f>
        <v>7</v>
      </c>
      <c r="Z28" s="18">
        <f>IF(A28=3,ROUND(EXPORT!EG28,1),"")</f>
        <v>0.6</v>
      </c>
    </row>
    <row r="29" spans="1:32">
      <c r="A29" s="18">
        <f>EXPORT!A29</f>
        <v>4</v>
      </c>
      <c r="B29" s="18" t="str">
        <f>IF(ISBLANK(EXPORT!B29),"",EXPORT!B29)</f>
        <v xml:space="preserve">Legierte Grießsuppe </v>
      </c>
      <c r="C29" s="18" t="str">
        <f t="shared" si="0"/>
        <v>ACG</v>
      </c>
      <c r="D29" s="18" t="str">
        <f t="shared" si="1"/>
        <v xml:space="preserve"> (ACG)</v>
      </c>
      <c r="E29" s="18" t="str">
        <f t="shared" si="2"/>
        <v>Legierte Grießsuppe  (ACG)</v>
      </c>
      <c r="F29" s="18" t="str">
        <f>IF(OR(EXPORT!EM29=0,EXPORT!EM29="",EXPORT!EM29="0"),"","A")</f>
        <v>A</v>
      </c>
      <c r="G29" s="18" t="str">
        <f>IF(OR(EXPORT!EN29=0,EXPORT!EN29="",EXPORT!EN29="0"),"","B")</f>
        <v/>
      </c>
      <c r="H29" s="18" t="str">
        <f>IF(OR(EXPORT!EO29=0,EXPORT!EO29="",EXPORT!EO29="0"),"","C")</f>
        <v>C</v>
      </c>
      <c r="I29" s="18" t="str">
        <f>IF(OR(EXPORT!EP29=0,EXPORT!EP29="",EXPORT!EP29="0"),"","D")</f>
        <v/>
      </c>
      <c r="J29" s="18" t="str">
        <f>IF(OR(EXPORT!EQ29=0,EXPORT!EQ29="",EXPORT!EQ29="0"),"","E")</f>
        <v/>
      </c>
      <c r="K29" s="18" t="str">
        <f>IF(OR(EXPORT!ER29=0,EXPORT!ER29="",EXPORT!ER29="0"),"","F")</f>
        <v/>
      </c>
      <c r="L29" s="18" t="str">
        <f>IF(OR(EXPORT!ES29=0,EXPORT!ES29="",EXPORT!ES29="0"),"","G")</f>
        <v>G</v>
      </c>
      <c r="M29" s="18" t="str">
        <f>IF(OR(EXPORT!ET29=0,EXPORT!ET29="",EXPORT!ET29="0"),"","H")</f>
        <v/>
      </c>
      <c r="N29" s="18" t="str">
        <f>IF(OR(EXPORT!EU29=0,EXPORT!EU29="",EXPORT!EU29="0"),"","L")</f>
        <v/>
      </c>
      <c r="O29" s="18" t="str">
        <f>IF(OR(EXPORT!EV29=0,EXPORT!EV29="",EXPORT!EV29="0"),"","M")</f>
        <v/>
      </c>
      <c r="P29" s="18" t="str">
        <f>IF(OR(EXPORT!EW29=0,EXPORT!EW29="",EXPORT!EW29="0"),"","N")</f>
        <v/>
      </c>
      <c r="Q29" s="18" t="str">
        <f>IF(OR(EXPORT!EX29=0,EXPORT!EX29="",EXPORT!EX29="0"),"","O")</f>
        <v/>
      </c>
      <c r="R29" s="18" t="str">
        <f>IF(OR(EXPORT!EY29=0,EXPORT!EY29="",EXPORT!EY29="0"),"","P")</f>
        <v/>
      </c>
      <c r="S29" s="18" t="str">
        <f>IF(OR(EXPORT!EZ29=0,EXPORT!EZ29="",EXPORT!EZ29="0"),"","W")</f>
        <v/>
      </c>
      <c r="T29" s="18" t="str">
        <f>IF(OR(EXPORT!FA29=0,EXPORT!FA29="",EXPORT!FA29="0"),"","frei")</f>
        <v/>
      </c>
      <c r="U29" s="18" t="str">
        <f t="shared" si="4"/>
        <v/>
      </c>
      <c r="V29" s="18" t="str">
        <f>IF(A29=3,ROUND(EXPORT!F29,0),"")</f>
        <v/>
      </c>
      <c r="W29" s="18" t="str">
        <f>IF(A29=3,ROUND(EXPORT!J29,0),"")</f>
        <v/>
      </c>
      <c r="X29" s="18" t="str">
        <f>IF(A29=3,ROUND(EXPORT!I29,0),"")</f>
        <v/>
      </c>
      <c r="Y29" s="18" t="str">
        <f>IF(A29=3,ROUND(EXPORT!K29,0),"")</f>
        <v/>
      </c>
      <c r="Z29" s="18" t="str">
        <f>IF(A29=3,ROUND(EXPORT!EG29,1),"")</f>
        <v/>
      </c>
    </row>
    <row r="30" spans="1:32">
      <c r="A30" s="18">
        <f>EXPORT!A30</f>
        <v>3</v>
      </c>
      <c r="B30" s="18" t="str">
        <f>IF(ISBLANK(EXPORT!B30),"",EXPORT!B30)</f>
        <v>Abendessen</v>
      </c>
      <c r="C30" s="18" t="str">
        <f t="shared" si="0"/>
        <v>ACO</v>
      </c>
      <c r="D30" s="18" t="str">
        <f t="shared" si="1"/>
        <v xml:space="preserve"> (ACO)</v>
      </c>
      <c r="E30" s="18" t="str">
        <f t="shared" si="2"/>
        <v>Abendessen (ACO)</v>
      </c>
      <c r="F30" s="18" t="str">
        <f>IF(OR(EXPORT!EM30=0,EXPORT!EM30="",EXPORT!EM30="0"),"","A")</f>
        <v>A</v>
      </c>
      <c r="G30" s="18" t="str">
        <f>IF(OR(EXPORT!EN30=0,EXPORT!EN30="",EXPORT!EN30="0"),"","B")</f>
        <v/>
      </c>
      <c r="H30" s="18" t="str">
        <f>IF(OR(EXPORT!EO30=0,EXPORT!EO30="",EXPORT!EO30="0"),"","C")</f>
        <v>C</v>
      </c>
      <c r="I30" s="18" t="str">
        <f>IF(OR(EXPORT!EP30=0,EXPORT!EP30="",EXPORT!EP30="0"),"","D")</f>
        <v/>
      </c>
      <c r="J30" s="18" t="str">
        <f>IF(OR(EXPORT!EQ30=0,EXPORT!EQ30="",EXPORT!EQ30="0"),"","E")</f>
        <v/>
      </c>
      <c r="K30" s="18" t="str">
        <f>IF(OR(EXPORT!ER30=0,EXPORT!ER30="",EXPORT!ER30="0"),"","F")</f>
        <v/>
      </c>
      <c r="L30" s="18" t="str">
        <f>IF(OR(EXPORT!ES30=0,EXPORT!ES30="",EXPORT!ES30="0"),"","G")</f>
        <v/>
      </c>
      <c r="M30" s="18" t="str">
        <f>IF(OR(EXPORT!ET30=0,EXPORT!ET30="",EXPORT!ET30="0"),"","H")</f>
        <v/>
      </c>
      <c r="N30" s="18" t="str">
        <f>IF(OR(EXPORT!EU30=0,EXPORT!EU30="",EXPORT!EU30="0"),"","L")</f>
        <v/>
      </c>
      <c r="O30" s="18" t="str">
        <f>IF(OR(EXPORT!EV30=0,EXPORT!EV30="",EXPORT!EV30="0"),"","M")</f>
        <v/>
      </c>
      <c r="P30" s="18" t="str">
        <f>IF(OR(EXPORT!EW30=0,EXPORT!EW30="",EXPORT!EW30="0"),"","N")</f>
        <v/>
      </c>
      <c r="Q30" s="18" t="str">
        <f>IF(OR(EXPORT!EX30=0,EXPORT!EX30="",EXPORT!EX30="0"),"","O")</f>
        <v>O</v>
      </c>
      <c r="R30" s="18" t="str">
        <f>IF(OR(EXPORT!EY30=0,EXPORT!EY30="",EXPORT!EY30="0"),"","P")</f>
        <v/>
      </c>
      <c r="S30" s="18" t="str">
        <f>IF(OR(EXPORT!EZ30=0,EXPORT!EZ30="",EXPORT!EZ30="0"),"","W")</f>
        <v/>
      </c>
      <c r="T30" s="18" t="str">
        <f>IF(OR(EXPORT!FA30=0,EXPORT!FA30="",EXPORT!FA30="0"),"","frei")</f>
        <v/>
      </c>
      <c r="U30" s="18" t="str">
        <f t="shared" si="4"/>
        <v xml:space="preserve">466 Kcal / 21 g Fett / 38 g Proteine / 29 g KH / 2,4 BE </v>
      </c>
      <c r="V30" s="18">
        <f>IF(A30=3,ROUND(EXPORT!F30,0),"")</f>
        <v>466</v>
      </c>
      <c r="W30" s="18">
        <f>IF(A30=3,ROUND(EXPORT!J30,0),"")</f>
        <v>21</v>
      </c>
      <c r="X30" s="18">
        <f>IF(A30=3,ROUND(EXPORT!I30,0),"")</f>
        <v>38</v>
      </c>
      <c r="Y30" s="18">
        <f>IF(A30=3,ROUND(EXPORT!K30,0),"")</f>
        <v>29</v>
      </c>
      <c r="Z30" s="18">
        <f>IF(A30=3,ROUND(EXPORT!EG30,1),"")</f>
        <v>2.4</v>
      </c>
      <c r="AA30" s="18" t="str">
        <f t="shared" ref="AA30" si="12">IF($A30=3,AB30&amp;" Kcal / "&amp;AC30&amp;" g Fett / "&amp;AD30&amp;" g Proteine / "&amp;AE30&amp;" g KH / "&amp;AF30&amp;" BE ","")</f>
        <v xml:space="preserve">604 Kcal / 32 g Fett / 41 g Proteine / 36 g KH / 3 BE </v>
      </c>
      <c r="AB30" s="18">
        <f>V30+V28</f>
        <v>604</v>
      </c>
      <c r="AC30" s="18">
        <f t="shared" ref="AC30:AF30" si="13">W30+W28</f>
        <v>32</v>
      </c>
      <c r="AD30" s="18">
        <f t="shared" si="13"/>
        <v>41</v>
      </c>
      <c r="AE30" s="18">
        <f t="shared" si="13"/>
        <v>36</v>
      </c>
      <c r="AF30" s="18">
        <f t="shared" si="13"/>
        <v>3</v>
      </c>
    </row>
    <row r="31" spans="1:32">
      <c r="A31" s="18">
        <f>EXPORT!A31</f>
        <v>4</v>
      </c>
      <c r="B31" s="18" t="str">
        <f>IF(ISBLANK(EXPORT!B31),"",EXPORT!B31)</f>
        <v>Rindfleischsalat</v>
      </c>
      <c r="C31" s="18" t="str">
        <f t="shared" si="0"/>
        <v>CO</v>
      </c>
      <c r="D31" s="18" t="str">
        <f t="shared" si="1"/>
        <v xml:space="preserve"> (CO)</v>
      </c>
      <c r="E31" s="18" t="str">
        <f t="shared" si="2"/>
        <v>Rindfleischsalat (CO)</v>
      </c>
      <c r="F31" s="18" t="str">
        <f>IF(OR(EXPORT!EM31=0,EXPORT!EM31="",EXPORT!EM31="0"),"","A")</f>
        <v/>
      </c>
      <c r="G31" s="18" t="str">
        <f>IF(OR(EXPORT!EN31=0,EXPORT!EN31="",EXPORT!EN31="0"),"","B")</f>
        <v/>
      </c>
      <c r="H31" s="18" t="str">
        <f>IF(OR(EXPORT!EO31=0,EXPORT!EO31="",EXPORT!EO31="0"),"","C")</f>
        <v>C</v>
      </c>
      <c r="I31" s="18" t="str">
        <f>IF(OR(EXPORT!EP31=0,EXPORT!EP31="",EXPORT!EP31="0"),"","D")</f>
        <v/>
      </c>
      <c r="J31" s="18" t="str">
        <f>IF(OR(EXPORT!EQ31=0,EXPORT!EQ31="",EXPORT!EQ31="0"),"","E")</f>
        <v/>
      </c>
      <c r="K31" s="18" t="str">
        <f>IF(OR(EXPORT!ER31=0,EXPORT!ER31="",EXPORT!ER31="0"),"","F")</f>
        <v/>
      </c>
      <c r="L31" s="18" t="str">
        <f>IF(OR(EXPORT!ES31=0,EXPORT!ES31="",EXPORT!ES31="0"),"","G")</f>
        <v/>
      </c>
      <c r="M31" s="18" t="str">
        <f>IF(OR(EXPORT!ET31=0,EXPORT!ET31="",EXPORT!ET31="0"),"","H")</f>
        <v/>
      </c>
      <c r="N31" s="18" t="str">
        <f>IF(OR(EXPORT!EU31=0,EXPORT!EU31="",EXPORT!EU31="0"),"","L")</f>
        <v/>
      </c>
      <c r="O31" s="18" t="str">
        <f>IF(OR(EXPORT!EV31=0,EXPORT!EV31="",EXPORT!EV31="0"),"","M")</f>
        <v/>
      </c>
      <c r="P31" s="18" t="str">
        <f>IF(OR(EXPORT!EW31=0,EXPORT!EW31="",EXPORT!EW31="0"),"","N")</f>
        <v/>
      </c>
      <c r="Q31" s="18" t="str">
        <f>IF(OR(EXPORT!EX31=0,EXPORT!EX31="",EXPORT!EX31="0"),"","O")</f>
        <v>O</v>
      </c>
      <c r="R31" s="18" t="str">
        <f>IF(OR(EXPORT!EY31=0,EXPORT!EY31="",EXPORT!EY31="0"),"","P")</f>
        <v/>
      </c>
      <c r="S31" s="18" t="str">
        <f>IF(OR(EXPORT!EZ31=0,EXPORT!EZ31="",EXPORT!EZ31="0"),"","W")</f>
        <v/>
      </c>
      <c r="T31" s="18" t="str">
        <f>IF(OR(EXPORT!FA31=0,EXPORT!FA31="",EXPORT!FA31="0"),"","frei")</f>
        <v/>
      </c>
      <c r="U31" s="18" t="str">
        <f t="shared" si="4"/>
        <v/>
      </c>
      <c r="V31" s="18" t="str">
        <f>IF(A31=3,ROUND(EXPORT!F31,0),"")</f>
        <v/>
      </c>
      <c r="W31" s="18" t="str">
        <f>IF(A31=3,ROUND(EXPORT!J31,0),"")</f>
        <v/>
      </c>
      <c r="X31" s="18" t="str">
        <f>IF(A31=3,ROUND(EXPORT!I31,0),"")</f>
        <v/>
      </c>
      <c r="Y31" s="18" t="str">
        <f>IF(A31=3,ROUND(EXPORT!K31,0),"")</f>
        <v/>
      </c>
      <c r="Z31" s="18" t="str">
        <f>IF(A31=3,ROUND(EXPORT!EG31,1),"")</f>
        <v/>
      </c>
    </row>
    <row r="32" spans="1:32">
      <c r="A32" s="18">
        <f>EXPORT!A32</f>
        <v>4</v>
      </c>
      <c r="B32" s="18" t="str">
        <f>IF(ISBLANK(EXPORT!B32),"",EXPORT!B32)</f>
        <v xml:space="preserve"> Brot</v>
      </c>
      <c r="C32" s="18" t="str">
        <f t="shared" si="0"/>
        <v>A</v>
      </c>
      <c r="D32" s="18" t="str">
        <f t="shared" si="1"/>
        <v xml:space="preserve"> (A)</v>
      </c>
      <c r="E32" s="18" t="str">
        <f t="shared" si="2"/>
        <v xml:space="preserve"> Brot (A)</v>
      </c>
      <c r="F32" s="18" t="str">
        <f>IF(OR(EXPORT!EM32=0,EXPORT!EM32="",EXPORT!EM32="0"),"","A")</f>
        <v>A</v>
      </c>
      <c r="G32" s="18" t="str">
        <f>IF(OR(EXPORT!EN32=0,EXPORT!EN32="",EXPORT!EN32="0"),"","B")</f>
        <v/>
      </c>
      <c r="H32" s="18" t="str">
        <f>IF(OR(EXPORT!EO32=0,EXPORT!EO32="",EXPORT!EO32="0"),"","C")</f>
        <v/>
      </c>
      <c r="I32" s="18" t="str">
        <f>IF(OR(EXPORT!EP32=0,EXPORT!EP32="",EXPORT!EP32="0"),"","D")</f>
        <v/>
      </c>
      <c r="J32" s="18" t="str">
        <f>IF(OR(EXPORT!EQ32=0,EXPORT!EQ32="",EXPORT!EQ32="0"),"","E")</f>
        <v/>
      </c>
      <c r="K32" s="18" t="str">
        <f>IF(OR(EXPORT!ER32=0,EXPORT!ER32="",EXPORT!ER32="0"),"","F")</f>
        <v/>
      </c>
      <c r="L32" s="18" t="str">
        <f>IF(OR(EXPORT!ES32=0,EXPORT!ES32="",EXPORT!ES32="0"),"","G")</f>
        <v/>
      </c>
      <c r="M32" s="18" t="str">
        <f>IF(OR(EXPORT!ET32=0,EXPORT!ET32="",EXPORT!ET32="0"),"","H")</f>
        <v/>
      </c>
      <c r="N32" s="18" t="str">
        <f>IF(OR(EXPORT!EU32=0,EXPORT!EU32="",EXPORT!EU32="0"),"","L")</f>
        <v/>
      </c>
      <c r="O32" s="18" t="str">
        <f>IF(OR(EXPORT!EV32=0,EXPORT!EV32="",EXPORT!EV32="0"),"","M")</f>
        <v/>
      </c>
      <c r="P32" s="18" t="str">
        <f>IF(OR(EXPORT!EW32=0,EXPORT!EW32="",EXPORT!EW32="0"),"","N")</f>
        <v/>
      </c>
      <c r="Q32" s="18" t="str">
        <f>IF(OR(EXPORT!EX32=0,EXPORT!EX32="",EXPORT!EX32="0"),"","O")</f>
        <v/>
      </c>
      <c r="R32" s="18" t="str">
        <f>IF(OR(EXPORT!EY32=0,EXPORT!EY32="",EXPORT!EY32="0"),"","P")</f>
        <v/>
      </c>
      <c r="S32" s="18" t="str">
        <f>IF(OR(EXPORT!EZ32=0,EXPORT!EZ32="",EXPORT!EZ32="0"),"","W")</f>
        <v/>
      </c>
      <c r="T32" s="18" t="str">
        <f>IF(OR(EXPORT!FA32=0,EXPORT!FA32="",EXPORT!FA32="0"),"","frei")</f>
        <v/>
      </c>
      <c r="U32" s="18" t="str">
        <f t="shared" si="4"/>
        <v/>
      </c>
      <c r="V32" s="18" t="str">
        <f>IF(A32=3,ROUND(EXPORT!F32,0),"")</f>
        <v/>
      </c>
      <c r="W32" s="18" t="str">
        <f>IF(A32=3,ROUND(EXPORT!J32,0),"")</f>
        <v/>
      </c>
      <c r="X32" s="18" t="str">
        <f>IF(A32=3,ROUND(EXPORT!I32,0),"")</f>
        <v/>
      </c>
      <c r="Y32" s="18" t="str">
        <f>IF(A32=3,ROUND(EXPORT!K32,0),"")</f>
        <v/>
      </c>
      <c r="Z32" s="18" t="str">
        <f>IF(A32=3,ROUND(EXPORT!EG32,1),"")</f>
        <v/>
      </c>
    </row>
    <row r="33" spans="1:26">
      <c r="A33" s="18">
        <f>EXPORT!A33</f>
        <v>3</v>
      </c>
      <c r="B33" s="18" t="str">
        <f>IF(ISBLANK(EXPORT!B33),"",EXPORT!B33)</f>
        <v>Milchspeise Abend</v>
      </c>
      <c r="C33" s="18" t="str">
        <f t="shared" si="0"/>
        <v>AG</v>
      </c>
      <c r="D33" s="18" t="str">
        <f t="shared" si="1"/>
        <v xml:space="preserve"> (AG)</v>
      </c>
      <c r="E33" s="18" t="str">
        <f t="shared" si="2"/>
        <v>Milchspeise Abend (AG)</v>
      </c>
      <c r="F33" s="18" t="str">
        <f>IF(OR(EXPORT!EM33=0,EXPORT!EM33="",EXPORT!EM33="0"),"","A")</f>
        <v>A</v>
      </c>
      <c r="G33" s="18" t="str">
        <f>IF(OR(EXPORT!EN33=0,EXPORT!EN33="",EXPORT!EN33="0"),"","B")</f>
        <v/>
      </c>
      <c r="H33" s="18" t="str">
        <f>IF(OR(EXPORT!EO33=0,EXPORT!EO33="",EXPORT!EO33="0"),"","C")</f>
        <v/>
      </c>
      <c r="I33" s="18" t="str">
        <f>IF(OR(EXPORT!EP33=0,EXPORT!EP33="",EXPORT!EP33="0"),"","D")</f>
        <v/>
      </c>
      <c r="J33" s="18" t="str">
        <f>IF(OR(EXPORT!EQ33=0,EXPORT!EQ33="",EXPORT!EQ33="0"),"","E")</f>
        <v/>
      </c>
      <c r="K33" s="18" t="str">
        <f>IF(OR(EXPORT!ER33=0,EXPORT!ER33="",EXPORT!ER33="0"),"","F")</f>
        <v/>
      </c>
      <c r="L33" s="18" t="str">
        <f>IF(OR(EXPORT!ES33=0,EXPORT!ES33="",EXPORT!ES33="0"),"","G")</f>
        <v>G</v>
      </c>
      <c r="M33" s="18" t="str">
        <f>IF(OR(EXPORT!ET33=0,EXPORT!ET33="",EXPORT!ET33="0"),"","H")</f>
        <v/>
      </c>
      <c r="N33" s="18" t="str">
        <f>IF(OR(EXPORT!EU33=0,EXPORT!EU33="",EXPORT!EU33="0"),"","L")</f>
        <v/>
      </c>
      <c r="O33" s="18" t="str">
        <f>IF(OR(EXPORT!EV33=0,EXPORT!EV33="",EXPORT!EV33="0"),"","M")</f>
        <v/>
      </c>
      <c r="P33" s="18" t="str">
        <f>IF(OR(EXPORT!EW33=0,EXPORT!EW33="",EXPORT!EW33="0"),"","N")</f>
        <v/>
      </c>
      <c r="Q33" s="18" t="str">
        <f>IF(OR(EXPORT!EX33=0,EXPORT!EX33="",EXPORT!EX33="0"),"","O")</f>
        <v/>
      </c>
      <c r="R33" s="18" t="str">
        <f>IF(OR(EXPORT!EY33=0,EXPORT!EY33="",EXPORT!EY33="0"),"","P")</f>
        <v/>
      </c>
      <c r="S33" s="18" t="str">
        <f>IF(OR(EXPORT!EZ33=0,EXPORT!EZ33="",EXPORT!EZ33="0"),"","W")</f>
        <v/>
      </c>
      <c r="T33" s="18" t="str">
        <f>IF(OR(EXPORT!FA33=0,EXPORT!FA33="",EXPORT!FA33="0"),"","frei")</f>
        <v/>
      </c>
      <c r="U33" s="18" t="str">
        <f t="shared" si="4"/>
        <v xml:space="preserve">349 Kcal / 12 g Fett / 14 g Proteine / 45 g KH / 3,7 BE </v>
      </c>
      <c r="V33" s="18">
        <f>IF(A33=3,ROUND(EXPORT!F33,0),"")</f>
        <v>349</v>
      </c>
      <c r="W33" s="18">
        <f>IF(A33=3,ROUND(EXPORT!J33,0),"")</f>
        <v>12</v>
      </c>
      <c r="X33" s="18">
        <f>IF(A33=3,ROUND(EXPORT!I33,0),"")</f>
        <v>14</v>
      </c>
      <c r="Y33" s="18">
        <f>IF(A33=3,ROUND(EXPORT!K33,0),"")</f>
        <v>45</v>
      </c>
      <c r="Z33" s="18">
        <f>IF(A33=3,ROUND(EXPORT!EG33,1),"")</f>
        <v>3.7</v>
      </c>
    </row>
    <row r="34" spans="1:26">
      <c r="A34" s="18">
        <f>EXPORT!A34</f>
        <v>4</v>
      </c>
      <c r="B34" s="18" t="str">
        <f>IF(ISBLANK(EXPORT!B34),"",EXPORT!B34)</f>
        <v>Milchspeise</v>
      </c>
      <c r="C34" s="18" t="str">
        <f t="shared" si="0"/>
        <v>AG</v>
      </c>
      <c r="D34" s="18" t="str">
        <f t="shared" si="1"/>
        <v xml:space="preserve"> (AG)</v>
      </c>
      <c r="E34" s="18" t="str">
        <f t="shared" si="2"/>
        <v>Milchspeise (AG)</v>
      </c>
      <c r="F34" s="18" t="str">
        <f>IF(OR(EXPORT!EM34=0,EXPORT!EM34="",EXPORT!EM34="0"),"","A")</f>
        <v>A</v>
      </c>
      <c r="G34" s="18" t="str">
        <f>IF(OR(EXPORT!EN34=0,EXPORT!EN34="",EXPORT!EN34="0"),"","B")</f>
        <v/>
      </c>
      <c r="H34" s="18" t="str">
        <f>IF(OR(EXPORT!EO34=0,EXPORT!EO34="",EXPORT!EO34="0"),"","C")</f>
        <v/>
      </c>
      <c r="I34" s="18" t="str">
        <f>IF(OR(EXPORT!EP34=0,EXPORT!EP34="",EXPORT!EP34="0"),"","D")</f>
        <v/>
      </c>
      <c r="J34" s="18" t="str">
        <f>IF(OR(EXPORT!EQ34=0,EXPORT!EQ34="",EXPORT!EQ34="0"),"","E")</f>
        <v/>
      </c>
      <c r="K34" s="18" t="str">
        <f>IF(OR(EXPORT!ER34=0,EXPORT!ER34="",EXPORT!ER34="0"),"","F")</f>
        <v/>
      </c>
      <c r="L34" s="18" t="str">
        <f>IF(OR(EXPORT!ES34=0,EXPORT!ES34="",EXPORT!ES34="0"),"","G")</f>
        <v>G</v>
      </c>
      <c r="M34" s="18" t="str">
        <f>IF(OR(EXPORT!ET34=0,EXPORT!ET34="",EXPORT!ET34="0"),"","H")</f>
        <v/>
      </c>
      <c r="N34" s="18" t="str">
        <f>IF(OR(EXPORT!EU34=0,EXPORT!EU34="",EXPORT!EU34="0"),"","L")</f>
        <v/>
      </c>
      <c r="O34" s="18" t="str">
        <f>IF(OR(EXPORT!EV34=0,EXPORT!EV34="",EXPORT!EV34="0"),"","M")</f>
        <v/>
      </c>
      <c r="P34" s="18" t="str">
        <f>IF(OR(EXPORT!EW34=0,EXPORT!EW34="",EXPORT!EW34="0"),"","N")</f>
        <v/>
      </c>
      <c r="Q34" s="18" t="str">
        <f>IF(OR(EXPORT!EX34=0,EXPORT!EX34="",EXPORT!EX34="0"),"","O")</f>
        <v/>
      </c>
      <c r="R34" s="18" t="str">
        <f>IF(OR(EXPORT!EY34=0,EXPORT!EY34="",EXPORT!EY34="0"),"","P")</f>
        <v/>
      </c>
      <c r="S34" s="18" t="str">
        <f>IF(OR(EXPORT!EZ34=0,EXPORT!EZ34="",EXPORT!EZ34="0"),"","W")</f>
        <v/>
      </c>
      <c r="T34" s="18" t="str">
        <f>IF(OR(EXPORT!FA34=0,EXPORT!FA34="",EXPORT!FA34="0"),"","frei")</f>
        <v/>
      </c>
      <c r="U34" s="18" t="str">
        <f t="shared" si="4"/>
        <v/>
      </c>
      <c r="V34" s="18" t="str">
        <f>IF(A34=3,ROUND(EXPORT!F34,0),"")</f>
        <v/>
      </c>
      <c r="W34" s="18" t="str">
        <f>IF(A34=3,ROUND(EXPORT!J34,0),"")</f>
        <v/>
      </c>
      <c r="X34" s="18" t="str">
        <f>IF(A34=3,ROUND(EXPORT!I34,0),"")</f>
        <v/>
      </c>
      <c r="Y34" s="18" t="str">
        <f>IF(A34=3,ROUND(EXPORT!K34,0),"")</f>
        <v/>
      </c>
      <c r="Z34" s="18" t="str">
        <f>IF(A34=3,ROUND(EXPORT!EG34,1),"")</f>
        <v/>
      </c>
    </row>
    <row r="35" spans="1:26">
      <c r="A35" s="18">
        <f>EXPORT!A35</f>
        <v>3</v>
      </c>
      <c r="B35" s="18" t="str">
        <f>IF(ISBLANK(EXPORT!B35),"",EXPORT!B35)</f>
        <v>Frankfurter Abend</v>
      </c>
      <c r="C35" s="18" t="str">
        <f t="shared" si="0"/>
        <v>AO</v>
      </c>
      <c r="D35" s="18" t="str">
        <f t="shared" si="1"/>
        <v xml:space="preserve"> (AO)</v>
      </c>
      <c r="E35" s="18" t="str">
        <f t="shared" si="2"/>
        <v>Frankfurter Abend (AO)</v>
      </c>
      <c r="F35" s="18" t="str">
        <f>IF(OR(EXPORT!EM35=0,EXPORT!EM35="",EXPORT!EM35="0"),"","A")</f>
        <v>A</v>
      </c>
      <c r="G35" s="18" t="str">
        <f>IF(OR(EXPORT!EN35=0,EXPORT!EN35="",EXPORT!EN35="0"),"","B")</f>
        <v/>
      </c>
      <c r="H35" s="18" t="str">
        <f>IF(OR(EXPORT!EO35=0,EXPORT!EO35="",EXPORT!EO35="0"),"","C")</f>
        <v/>
      </c>
      <c r="I35" s="18" t="str">
        <f>IF(OR(EXPORT!EP35=0,EXPORT!EP35="",EXPORT!EP35="0"),"","D")</f>
        <v/>
      </c>
      <c r="J35" s="18" t="str">
        <f>IF(OR(EXPORT!EQ35=0,EXPORT!EQ35="",EXPORT!EQ35="0"),"","E")</f>
        <v/>
      </c>
      <c r="K35" s="18" t="str">
        <f>IF(OR(EXPORT!ER35=0,EXPORT!ER35="",EXPORT!ER35="0"),"","F")</f>
        <v/>
      </c>
      <c r="L35" s="18" t="str">
        <f>IF(OR(EXPORT!ES35=0,EXPORT!ES35="",EXPORT!ES35="0"),"","G")</f>
        <v/>
      </c>
      <c r="M35" s="18" t="str">
        <f>IF(OR(EXPORT!ET35=0,EXPORT!ET35="",EXPORT!ET35="0"),"","H")</f>
        <v/>
      </c>
      <c r="N35" s="18" t="str">
        <f>IF(OR(EXPORT!EU35=0,EXPORT!EU35="",EXPORT!EU35="0"),"","L")</f>
        <v/>
      </c>
      <c r="O35" s="18" t="str">
        <f>IF(OR(EXPORT!EV35=0,EXPORT!EV35="",EXPORT!EV35="0"),"","M")</f>
        <v/>
      </c>
      <c r="P35" s="18" t="str">
        <f>IF(OR(EXPORT!EW35=0,EXPORT!EW35="",EXPORT!EW35="0"),"","N")</f>
        <v/>
      </c>
      <c r="Q35" s="18" t="str">
        <f>IF(OR(EXPORT!EX35=0,EXPORT!EX35="",EXPORT!EX35="0"),"","O")</f>
        <v>O</v>
      </c>
      <c r="R35" s="18" t="str">
        <f>IF(OR(EXPORT!EY35=0,EXPORT!EY35="",EXPORT!EY35="0"),"","P")</f>
        <v/>
      </c>
      <c r="S35" s="18" t="str">
        <f>IF(OR(EXPORT!EZ35=0,EXPORT!EZ35="",EXPORT!EZ35="0"),"","W")</f>
        <v/>
      </c>
      <c r="T35" s="18" t="str">
        <f>IF(OR(EXPORT!FA35=0,EXPORT!FA35="",EXPORT!FA35="0"),"","frei")</f>
        <v/>
      </c>
      <c r="U35" s="18" t="str">
        <f t="shared" si="4"/>
        <v xml:space="preserve">466 Kcal / 31 g Fett / 21 g Proteine / 24 g KH / 2 BE </v>
      </c>
      <c r="V35" s="18">
        <f>IF(A35=3,ROUND(EXPORT!F35,0),"")</f>
        <v>466</v>
      </c>
      <c r="W35" s="18">
        <f>IF(A35=3,ROUND(EXPORT!J35,0),"")</f>
        <v>31</v>
      </c>
      <c r="X35" s="18">
        <f>IF(A35=3,ROUND(EXPORT!I35,0),"")</f>
        <v>21</v>
      </c>
      <c r="Y35" s="18">
        <f>IF(A35=3,ROUND(EXPORT!K35,0),"")</f>
        <v>24</v>
      </c>
      <c r="Z35" s="18">
        <f>IF(A35=3,ROUND(EXPORT!EG35,1),"")</f>
        <v>2</v>
      </c>
    </row>
    <row r="36" spans="1:26">
      <c r="A36" s="18">
        <f>EXPORT!A36</f>
        <v>4</v>
      </c>
      <c r="B36" s="18" t="str">
        <f>IF(ISBLANK(EXPORT!B36),"",EXPORT!B36)</f>
        <v>Frankfurter, Senf, Kren, Brot</v>
      </c>
      <c r="C36" s="18" t="str">
        <f t="shared" si="0"/>
        <v>AO</v>
      </c>
      <c r="D36" s="18" t="str">
        <f t="shared" si="1"/>
        <v xml:space="preserve"> (AO)</v>
      </c>
      <c r="E36" s="18" t="str">
        <f t="shared" si="2"/>
        <v>Frankfurter, Senf, Kren, Brot (AO)</v>
      </c>
      <c r="F36" s="18" t="str">
        <f>IF(OR(EXPORT!EM36=0,EXPORT!EM36="",EXPORT!EM36="0"),"","A")</f>
        <v>A</v>
      </c>
      <c r="G36" s="18" t="str">
        <f>IF(OR(EXPORT!EN36=0,EXPORT!EN36="",EXPORT!EN36="0"),"","B")</f>
        <v/>
      </c>
      <c r="H36" s="18" t="str">
        <f>IF(OR(EXPORT!EO36=0,EXPORT!EO36="",EXPORT!EO36="0"),"","C")</f>
        <v/>
      </c>
      <c r="I36" s="18" t="str">
        <f>IF(OR(EXPORT!EP36=0,EXPORT!EP36="",EXPORT!EP36="0"),"","D")</f>
        <v/>
      </c>
      <c r="J36" s="18" t="str">
        <f>IF(OR(EXPORT!EQ36=0,EXPORT!EQ36="",EXPORT!EQ36="0"),"","E")</f>
        <v/>
      </c>
      <c r="K36" s="18" t="str">
        <f>IF(OR(EXPORT!ER36=0,EXPORT!ER36="",EXPORT!ER36="0"),"","F")</f>
        <v/>
      </c>
      <c r="L36" s="18" t="str">
        <f>IF(OR(EXPORT!ES36=0,EXPORT!ES36="",EXPORT!ES36="0"),"","G")</f>
        <v/>
      </c>
      <c r="M36" s="18" t="str">
        <f>IF(OR(EXPORT!ET36=0,EXPORT!ET36="",EXPORT!ET36="0"),"","H")</f>
        <v/>
      </c>
      <c r="N36" s="18" t="str">
        <f>IF(OR(EXPORT!EU36=0,EXPORT!EU36="",EXPORT!EU36="0"),"","L")</f>
        <v/>
      </c>
      <c r="O36" s="18" t="str">
        <f>IF(OR(EXPORT!EV36=0,EXPORT!EV36="",EXPORT!EV36="0"),"","M")</f>
        <v/>
      </c>
      <c r="P36" s="18" t="str">
        <f>IF(OR(EXPORT!EW36=0,EXPORT!EW36="",EXPORT!EW36="0"),"","N")</f>
        <v/>
      </c>
      <c r="Q36" s="18" t="str">
        <f>IF(OR(EXPORT!EX36=0,EXPORT!EX36="",EXPORT!EX36="0"),"","O")</f>
        <v>O</v>
      </c>
      <c r="R36" s="18" t="str">
        <f>IF(OR(EXPORT!EY36=0,EXPORT!EY36="",EXPORT!EY36="0"),"","P")</f>
        <v/>
      </c>
      <c r="S36" s="18" t="str">
        <f>IF(OR(EXPORT!EZ36=0,EXPORT!EZ36="",EXPORT!EZ36="0"),"","W")</f>
        <v/>
      </c>
      <c r="T36" s="18" t="str">
        <f>IF(OR(EXPORT!FA36=0,EXPORT!FA36="",EXPORT!FA36="0"),"","frei")</f>
        <v/>
      </c>
      <c r="U36" s="18" t="str">
        <f t="shared" si="4"/>
        <v/>
      </c>
      <c r="V36" s="18" t="str">
        <f>IF(A36=3,ROUND(EXPORT!F36,0),"")</f>
        <v/>
      </c>
      <c r="W36" s="18" t="str">
        <f>IF(A36=3,ROUND(EXPORT!J36,0),"")</f>
        <v/>
      </c>
      <c r="X36" s="18" t="str">
        <f>IF(A36=3,ROUND(EXPORT!I36,0),"")</f>
        <v/>
      </c>
      <c r="Y36" s="18" t="str">
        <f>IF(A36=3,ROUND(EXPORT!K36,0),"")</f>
        <v/>
      </c>
      <c r="Z36" s="18" t="str">
        <f>IF(A36=3,ROUND(EXPORT!EG36,1),"")</f>
        <v/>
      </c>
    </row>
    <row r="37" spans="1:26">
      <c r="A37" s="18">
        <f>EXPORT!A37</f>
        <v>3</v>
      </c>
      <c r="B37" s="18" t="str">
        <f>IF(ISBLANK(EXPORT!B37),"",EXPORT!B37)</f>
        <v>Debreziner Abend</v>
      </c>
      <c r="C37" s="18" t="str">
        <f t="shared" si="0"/>
        <v>ALMO</v>
      </c>
      <c r="D37" s="18" t="str">
        <f t="shared" si="1"/>
        <v xml:space="preserve"> (ALMO)</v>
      </c>
      <c r="E37" s="18" t="str">
        <f t="shared" si="2"/>
        <v>Debreziner Abend (ALMO)</v>
      </c>
      <c r="F37" s="18" t="str">
        <f>IF(OR(EXPORT!EM37=0,EXPORT!EM37="",EXPORT!EM37="0"),"","A")</f>
        <v>A</v>
      </c>
      <c r="G37" s="18" t="str">
        <f>IF(OR(EXPORT!EN37=0,EXPORT!EN37="",EXPORT!EN37="0"),"","B")</f>
        <v/>
      </c>
      <c r="H37" s="18" t="str">
        <f>IF(OR(EXPORT!EO37=0,EXPORT!EO37="",EXPORT!EO37="0"),"","C")</f>
        <v/>
      </c>
      <c r="I37" s="18" t="str">
        <f>IF(OR(EXPORT!EP37=0,EXPORT!EP37="",EXPORT!EP37="0"),"","D")</f>
        <v/>
      </c>
      <c r="J37" s="18" t="str">
        <f>IF(OR(EXPORT!EQ37=0,EXPORT!EQ37="",EXPORT!EQ37="0"),"","E")</f>
        <v/>
      </c>
      <c r="K37" s="18" t="str">
        <f>IF(OR(EXPORT!ER37=0,EXPORT!ER37="",EXPORT!ER37="0"),"","F")</f>
        <v/>
      </c>
      <c r="L37" s="18" t="str">
        <f>IF(OR(EXPORT!ES37=0,EXPORT!ES37="",EXPORT!ES37="0"),"","G")</f>
        <v/>
      </c>
      <c r="M37" s="18" t="str">
        <f>IF(OR(EXPORT!ET37=0,EXPORT!ET37="",EXPORT!ET37="0"),"","H")</f>
        <v/>
      </c>
      <c r="N37" s="18" t="str">
        <f>IF(OR(EXPORT!EU37=0,EXPORT!EU37="",EXPORT!EU37="0"),"","L")</f>
        <v>L</v>
      </c>
      <c r="O37" s="18" t="str">
        <f>IF(OR(EXPORT!EV37=0,EXPORT!EV37="",EXPORT!EV37="0"),"","M")</f>
        <v>M</v>
      </c>
      <c r="P37" s="18" t="str">
        <f>IF(OR(EXPORT!EW37=0,EXPORT!EW37="",EXPORT!EW37="0"),"","N")</f>
        <v/>
      </c>
      <c r="Q37" s="18" t="str">
        <f>IF(OR(EXPORT!EX37=0,EXPORT!EX37="",EXPORT!EX37="0"),"","O")</f>
        <v>O</v>
      </c>
      <c r="R37" s="18" t="str">
        <f>IF(OR(EXPORT!EY37=0,EXPORT!EY37="",EXPORT!EY37="0"),"","P")</f>
        <v/>
      </c>
      <c r="S37" s="18" t="str">
        <f>IF(OR(EXPORT!EZ37=0,EXPORT!EZ37="",EXPORT!EZ37="0"),"","W")</f>
        <v/>
      </c>
      <c r="T37" s="18" t="str">
        <f>IF(OR(EXPORT!FA37=0,EXPORT!FA37="",EXPORT!FA37="0"),"","frei")</f>
        <v/>
      </c>
      <c r="U37" s="18" t="str">
        <f t="shared" si="4"/>
        <v xml:space="preserve">536 Kcal / 39 g Fett / 20 g Proteine / 25 g KH / 2 BE </v>
      </c>
      <c r="V37" s="18">
        <f>IF(A37=3,ROUND(EXPORT!F37,0),"")</f>
        <v>536</v>
      </c>
      <c r="W37" s="18">
        <f>IF(A37=3,ROUND(EXPORT!J37,0),"")</f>
        <v>39</v>
      </c>
      <c r="X37" s="18">
        <f>IF(A37=3,ROUND(EXPORT!I37,0),"")</f>
        <v>20</v>
      </c>
      <c r="Y37" s="18">
        <f>IF(A37=3,ROUND(EXPORT!K37,0),"")</f>
        <v>25</v>
      </c>
      <c r="Z37" s="18">
        <f>IF(A37=3,ROUND(EXPORT!EG37,1),"")</f>
        <v>2</v>
      </c>
    </row>
    <row r="38" spans="1:26">
      <c r="A38" s="18">
        <f>EXPORT!A38</f>
        <v>4</v>
      </c>
      <c r="B38" s="18" t="str">
        <f>IF(ISBLANK(EXPORT!B38),"",EXPORT!B38)</f>
        <v>Debreziner, Senf, Kren, Brot</v>
      </c>
      <c r="C38" s="18" t="str">
        <f t="shared" si="0"/>
        <v>ALMO</v>
      </c>
      <c r="D38" s="18" t="str">
        <f t="shared" si="1"/>
        <v xml:space="preserve"> (ALMO)</v>
      </c>
      <c r="E38" s="18" t="str">
        <f t="shared" si="2"/>
        <v>Debreziner, Senf, Kren, Brot (ALMO)</v>
      </c>
      <c r="F38" s="18" t="str">
        <f>IF(OR(EXPORT!EM38=0,EXPORT!EM38="",EXPORT!EM38="0"),"","A")</f>
        <v>A</v>
      </c>
      <c r="G38" s="18" t="str">
        <f>IF(OR(EXPORT!EN38=0,EXPORT!EN38="",EXPORT!EN38="0"),"","B")</f>
        <v/>
      </c>
      <c r="H38" s="18" t="str">
        <f>IF(OR(EXPORT!EO38=0,EXPORT!EO38="",EXPORT!EO38="0"),"","C")</f>
        <v/>
      </c>
      <c r="I38" s="18" t="str">
        <f>IF(OR(EXPORT!EP38=0,EXPORT!EP38="",EXPORT!EP38="0"),"","D")</f>
        <v/>
      </c>
      <c r="J38" s="18" t="str">
        <f>IF(OR(EXPORT!EQ38=0,EXPORT!EQ38="",EXPORT!EQ38="0"),"","E")</f>
        <v/>
      </c>
      <c r="K38" s="18" t="str">
        <f>IF(OR(EXPORT!ER38=0,EXPORT!ER38="",EXPORT!ER38="0"),"","F")</f>
        <v/>
      </c>
      <c r="L38" s="18" t="str">
        <f>IF(OR(EXPORT!ES38=0,EXPORT!ES38="",EXPORT!ES38="0"),"","G")</f>
        <v/>
      </c>
      <c r="M38" s="18" t="str">
        <f>IF(OR(EXPORT!ET38=0,EXPORT!ET38="",EXPORT!ET38="0"),"","H")</f>
        <v/>
      </c>
      <c r="N38" s="18" t="str">
        <f>IF(OR(EXPORT!EU38=0,EXPORT!EU38="",EXPORT!EU38="0"),"","L")</f>
        <v>L</v>
      </c>
      <c r="O38" s="18" t="str">
        <f>IF(OR(EXPORT!EV38=0,EXPORT!EV38="",EXPORT!EV38="0"),"","M")</f>
        <v>M</v>
      </c>
      <c r="P38" s="18" t="str">
        <f>IF(OR(EXPORT!EW38=0,EXPORT!EW38="",EXPORT!EW38="0"),"","N")</f>
        <v/>
      </c>
      <c r="Q38" s="18" t="str">
        <f>IF(OR(EXPORT!EX38=0,EXPORT!EX38="",EXPORT!EX38="0"),"","O")</f>
        <v>O</v>
      </c>
      <c r="R38" s="18" t="str">
        <f>IF(OR(EXPORT!EY38=0,EXPORT!EY38="",EXPORT!EY38="0"),"","P")</f>
        <v/>
      </c>
      <c r="S38" s="18" t="str">
        <f>IF(OR(EXPORT!EZ38=0,EXPORT!EZ38="",EXPORT!EZ38="0"),"","W")</f>
        <v/>
      </c>
      <c r="T38" s="18" t="str">
        <f>IF(OR(EXPORT!FA38=0,EXPORT!FA38="",EXPORT!FA38="0"),"","frei")</f>
        <v/>
      </c>
      <c r="U38" s="18" t="str">
        <f t="shared" si="4"/>
        <v/>
      </c>
      <c r="V38" s="18" t="str">
        <f>IF(A38=3,ROUND(EXPORT!F38,0),"")</f>
        <v/>
      </c>
      <c r="W38" s="18" t="str">
        <f>IF(A38=3,ROUND(EXPORT!J38,0),"")</f>
        <v/>
      </c>
      <c r="X38" s="18" t="str">
        <f>IF(A38=3,ROUND(EXPORT!I38,0),"")</f>
        <v/>
      </c>
      <c r="Y38" s="18" t="str">
        <f>IF(A38=3,ROUND(EXPORT!K38,0),"")</f>
        <v/>
      </c>
      <c r="Z38" s="18" t="str">
        <f>IF(A38=3,ROUND(EXPORT!EG38,1),"")</f>
        <v/>
      </c>
    </row>
    <row r="39" spans="1:26">
      <c r="A39" s="18">
        <f>EXPORT!A39</f>
        <v>3</v>
      </c>
      <c r="B39" s="18" t="str">
        <f>IF(ISBLANK(EXPORT!B39),"",EXPORT!B39)</f>
        <v>Käsetoast Abend</v>
      </c>
      <c r="C39" s="18" t="str">
        <f t="shared" si="0"/>
        <v>AG</v>
      </c>
      <c r="D39" s="18" t="str">
        <f t="shared" si="1"/>
        <v xml:space="preserve"> (AG)</v>
      </c>
      <c r="E39" s="18" t="str">
        <f t="shared" si="2"/>
        <v>Käsetoast Abend (AG)</v>
      </c>
      <c r="F39" s="18" t="str">
        <f>IF(OR(EXPORT!EM39=0,EXPORT!EM39="",EXPORT!EM39="0"),"","A")</f>
        <v>A</v>
      </c>
      <c r="G39" s="18" t="str">
        <f>IF(OR(EXPORT!EN39=0,EXPORT!EN39="",EXPORT!EN39="0"),"","B")</f>
        <v/>
      </c>
      <c r="H39" s="18" t="str">
        <f>IF(OR(EXPORT!EO39=0,EXPORT!EO39="",EXPORT!EO39="0"),"","C")</f>
        <v/>
      </c>
      <c r="I39" s="18" t="str">
        <f>IF(OR(EXPORT!EP39=0,EXPORT!EP39="",EXPORT!EP39="0"),"","D")</f>
        <v/>
      </c>
      <c r="J39" s="18" t="str">
        <f>IF(OR(EXPORT!EQ39=0,EXPORT!EQ39="",EXPORT!EQ39="0"),"","E")</f>
        <v/>
      </c>
      <c r="K39" s="18" t="str">
        <f>IF(OR(EXPORT!ER39=0,EXPORT!ER39="",EXPORT!ER39="0"),"","F")</f>
        <v/>
      </c>
      <c r="L39" s="18" t="str">
        <f>IF(OR(EXPORT!ES39=0,EXPORT!ES39="",EXPORT!ES39="0"),"","G")</f>
        <v>G</v>
      </c>
      <c r="M39" s="18" t="str">
        <f>IF(OR(EXPORT!ET39=0,EXPORT!ET39="",EXPORT!ET39="0"),"","H")</f>
        <v/>
      </c>
      <c r="N39" s="18" t="str">
        <f>IF(OR(EXPORT!EU39=0,EXPORT!EU39="",EXPORT!EU39="0"),"","L")</f>
        <v/>
      </c>
      <c r="O39" s="18" t="str">
        <f>IF(OR(EXPORT!EV39=0,EXPORT!EV39="",EXPORT!EV39="0"),"","M")</f>
        <v/>
      </c>
      <c r="P39" s="18" t="str">
        <f>IF(OR(EXPORT!EW39=0,EXPORT!EW39="",EXPORT!EW39="0"),"","N")</f>
        <v/>
      </c>
      <c r="Q39" s="18" t="str">
        <f>IF(OR(EXPORT!EX39=0,EXPORT!EX39="",EXPORT!EX39="0"),"","O")</f>
        <v/>
      </c>
      <c r="R39" s="18" t="str">
        <f>IF(OR(EXPORT!EY39=0,EXPORT!EY39="",EXPORT!EY39="0"),"","P")</f>
        <v/>
      </c>
      <c r="S39" s="18" t="str">
        <f>IF(OR(EXPORT!EZ39=0,EXPORT!EZ39="",EXPORT!EZ39="0"),"","W")</f>
        <v/>
      </c>
      <c r="T39" s="18" t="str">
        <f>IF(OR(EXPORT!FA39=0,EXPORT!FA39="",EXPORT!FA39="0"),"","frei")</f>
        <v/>
      </c>
      <c r="U39" s="18" t="str">
        <f t="shared" si="4"/>
        <v xml:space="preserve">447 Kcal / 25 g Fett / 24 g Proteine / 29 g KH / 2,4 BE </v>
      </c>
      <c r="V39" s="18">
        <f>IF(A39=3,ROUND(EXPORT!F39,0),"")</f>
        <v>447</v>
      </c>
      <c r="W39" s="18">
        <f>IF(A39=3,ROUND(EXPORT!J39,0),"")</f>
        <v>25</v>
      </c>
      <c r="X39" s="18">
        <f>IF(A39=3,ROUND(EXPORT!I39,0),"")</f>
        <v>24</v>
      </c>
      <c r="Y39" s="18">
        <f>IF(A39=3,ROUND(EXPORT!K39,0),"")</f>
        <v>29</v>
      </c>
      <c r="Z39" s="18">
        <f>IF(A39=3,ROUND(EXPORT!EG39,1),"")</f>
        <v>2.4</v>
      </c>
    </row>
    <row r="40" spans="1:26">
      <c r="A40" s="18">
        <f>EXPORT!A40</f>
        <v>4</v>
      </c>
      <c r="B40" s="18" t="str">
        <f>IF(ISBLANK(EXPORT!B40),"",EXPORT!B40)</f>
        <v>Käsetoast, Ketchup</v>
      </c>
      <c r="C40" s="18" t="str">
        <f t="shared" si="0"/>
        <v>AG</v>
      </c>
      <c r="D40" s="18" t="str">
        <f t="shared" si="1"/>
        <v xml:space="preserve"> (AG)</v>
      </c>
      <c r="E40" s="18" t="str">
        <f t="shared" si="2"/>
        <v>Käsetoast, Ketchup (AG)</v>
      </c>
      <c r="F40" s="18" t="str">
        <f>IF(OR(EXPORT!EM40=0,EXPORT!EM40="",EXPORT!EM40="0"),"","A")</f>
        <v>A</v>
      </c>
      <c r="G40" s="18" t="str">
        <f>IF(OR(EXPORT!EN40=0,EXPORT!EN40="",EXPORT!EN40="0"),"","B")</f>
        <v/>
      </c>
      <c r="H40" s="18" t="str">
        <f>IF(OR(EXPORT!EO40=0,EXPORT!EO40="",EXPORT!EO40="0"),"","C")</f>
        <v/>
      </c>
      <c r="I40" s="18" t="str">
        <f>IF(OR(EXPORT!EP40=0,EXPORT!EP40="",EXPORT!EP40="0"),"","D")</f>
        <v/>
      </c>
      <c r="J40" s="18" t="str">
        <f>IF(OR(EXPORT!EQ40=0,EXPORT!EQ40="",EXPORT!EQ40="0"),"","E")</f>
        <v/>
      </c>
      <c r="K40" s="18" t="str">
        <f>IF(OR(EXPORT!ER40=0,EXPORT!ER40="",EXPORT!ER40="0"),"","F")</f>
        <v/>
      </c>
      <c r="L40" s="18" t="str">
        <f>IF(OR(EXPORT!ES40=0,EXPORT!ES40="",EXPORT!ES40="0"),"","G")</f>
        <v>G</v>
      </c>
      <c r="M40" s="18" t="str">
        <f>IF(OR(EXPORT!ET40=0,EXPORT!ET40="",EXPORT!ET40="0"),"","H")</f>
        <v/>
      </c>
      <c r="N40" s="18" t="str">
        <f>IF(OR(EXPORT!EU40=0,EXPORT!EU40="",EXPORT!EU40="0"),"","L")</f>
        <v/>
      </c>
      <c r="O40" s="18" t="str">
        <f>IF(OR(EXPORT!EV40=0,EXPORT!EV40="",EXPORT!EV40="0"),"","M")</f>
        <v/>
      </c>
      <c r="P40" s="18" t="str">
        <f>IF(OR(EXPORT!EW40=0,EXPORT!EW40="",EXPORT!EW40="0"),"","N")</f>
        <v/>
      </c>
      <c r="Q40" s="18" t="str">
        <f>IF(OR(EXPORT!EX40=0,EXPORT!EX40="",EXPORT!EX40="0"),"","O")</f>
        <v/>
      </c>
      <c r="R40" s="18" t="str">
        <f>IF(OR(EXPORT!EY40=0,EXPORT!EY40="",EXPORT!EY40="0"),"","P")</f>
        <v/>
      </c>
      <c r="S40" s="18" t="str">
        <f>IF(OR(EXPORT!EZ40=0,EXPORT!EZ40="",EXPORT!EZ40="0"),"","W")</f>
        <v/>
      </c>
      <c r="T40" s="18" t="str">
        <f>IF(OR(EXPORT!FA40=0,EXPORT!FA40="",EXPORT!FA40="0"),"","frei")</f>
        <v/>
      </c>
      <c r="U40" s="18" t="str">
        <f t="shared" si="4"/>
        <v/>
      </c>
      <c r="V40" s="18" t="str">
        <f>IF(A40=3,ROUND(EXPORT!F40,0),"")</f>
        <v/>
      </c>
      <c r="W40" s="18" t="str">
        <f>IF(A40=3,ROUND(EXPORT!J40,0),"")</f>
        <v/>
      </c>
      <c r="X40" s="18" t="str">
        <f>IF(A40=3,ROUND(EXPORT!I40,0),"")</f>
        <v/>
      </c>
      <c r="Y40" s="18" t="str">
        <f>IF(A40=3,ROUND(EXPORT!K40,0),"")</f>
        <v/>
      </c>
      <c r="Z40" s="18" t="str">
        <f>IF(A40=3,ROUND(EXPORT!EG40,1),"")</f>
        <v/>
      </c>
    </row>
    <row r="41" spans="1:26">
      <c r="A41" s="18">
        <f>EXPORT!A41</f>
        <v>3</v>
      </c>
      <c r="B41" s="18" t="str">
        <f>IF(ISBLANK(EXPORT!B41),"",EXPORT!B41)</f>
        <v>Toast Abend</v>
      </c>
      <c r="C41" s="18" t="str">
        <f t="shared" si="0"/>
        <v>AG</v>
      </c>
      <c r="D41" s="18" t="str">
        <f t="shared" si="1"/>
        <v xml:space="preserve"> (AG)</v>
      </c>
      <c r="E41" s="18" t="str">
        <f t="shared" si="2"/>
        <v>Toast Abend (AG)</v>
      </c>
      <c r="F41" s="18" t="str">
        <f>IF(OR(EXPORT!EM41=0,EXPORT!EM41="",EXPORT!EM41="0"),"","A")</f>
        <v>A</v>
      </c>
      <c r="G41" s="18" t="str">
        <f>IF(OR(EXPORT!EN41=0,EXPORT!EN41="",EXPORT!EN41="0"),"","B")</f>
        <v/>
      </c>
      <c r="H41" s="18" t="str">
        <f>IF(OR(EXPORT!EO41=0,EXPORT!EO41="",EXPORT!EO41="0"),"","C")</f>
        <v/>
      </c>
      <c r="I41" s="18" t="str">
        <f>IF(OR(EXPORT!EP41=0,EXPORT!EP41="",EXPORT!EP41="0"),"","D")</f>
        <v/>
      </c>
      <c r="J41" s="18" t="str">
        <f>IF(OR(EXPORT!EQ41=0,EXPORT!EQ41="",EXPORT!EQ41="0"),"","E")</f>
        <v/>
      </c>
      <c r="K41" s="18" t="str">
        <f>IF(OR(EXPORT!ER41=0,EXPORT!ER41="",EXPORT!ER41="0"),"","F")</f>
        <v/>
      </c>
      <c r="L41" s="18" t="str">
        <f>IF(OR(EXPORT!ES41=0,EXPORT!ES41="",EXPORT!ES41="0"),"","G")</f>
        <v>G</v>
      </c>
      <c r="M41" s="18" t="str">
        <f>IF(OR(EXPORT!ET41=0,EXPORT!ET41="",EXPORT!ET41="0"),"","H")</f>
        <v/>
      </c>
      <c r="N41" s="18" t="str">
        <f>IF(OR(EXPORT!EU41=0,EXPORT!EU41="",EXPORT!EU41="0"),"","L")</f>
        <v/>
      </c>
      <c r="O41" s="18" t="str">
        <f>IF(OR(EXPORT!EV41=0,EXPORT!EV41="",EXPORT!EV41="0"),"","M")</f>
        <v/>
      </c>
      <c r="P41" s="18" t="str">
        <f>IF(OR(EXPORT!EW41=0,EXPORT!EW41="",EXPORT!EW41="0"),"","N")</f>
        <v/>
      </c>
      <c r="Q41" s="18" t="str">
        <f>IF(OR(EXPORT!EX41=0,EXPORT!EX41="",EXPORT!EX41="0"),"","O")</f>
        <v/>
      </c>
      <c r="R41" s="18" t="str">
        <f>IF(OR(EXPORT!EY41=0,EXPORT!EY41="",EXPORT!EY41="0"),"","P")</f>
        <v/>
      </c>
      <c r="S41" s="18" t="str">
        <f>IF(OR(EXPORT!EZ41=0,EXPORT!EZ41="",EXPORT!EZ41="0"),"","W")</f>
        <v/>
      </c>
      <c r="T41" s="18" t="str">
        <f>IF(OR(EXPORT!FA41=0,EXPORT!FA41="",EXPORT!FA41="0"),"","frei")</f>
        <v/>
      </c>
      <c r="U41" s="18" t="str">
        <f t="shared" si="4"/>
        <v xml:space="preserve">424 Kcal / 25 g Fett / 19 g Proteine / 29 g KH / 2,4 BE </v>
      </c>
      <c r="V41" s="18">
        <f>IF(A41=3,ROUND(EXPORT!F41,0),"")</f>
        <v>424</v>
      </c>
      <c r="W41" s="18">
        <f>IF(A41=3,ROUND(EXPORT!J41,0),"")</f>
        <v>25</v>
      </c>
      <c r="X41" s="18">
        <f>IF(A41=3,ROUND(EXPORT!I41,0),"")</f>
        <v>19</v>
      </c>
      <c r="Y41" s="18">
        <f>IF(A41=3,ROUND(EXPORT!K41,0),"")</f>
        <v>29</v>
      </c>
      <c r="Z41" s="18">
        <f>IF(A41=3,ROUND(EXPORT!EG41,1),"")</f>
        <v>2.4</v>
      </c>
    </row>
    <row r="42" spans="1:26">
      <c r="A42" s="18">
        <f>EXPORT!A42</f>
        <v>4</v>
      </c>
      <c r="B42" s="18" t="str">
        <f>IF(ISBLANK(EXPORT!B42),"",EXPORT!B42)</f>
        <v>Schinken- Käsetoast, Ketchup</v>
      </c>
      <c r="C42" s="18" t="str">
        <f t="shared" si="0"/>
        <v>AG</v>
      </c>
      <c r="D42" s="18" t="str">
        <f t="shared" si="1"/>
        <v xml:space="preserve"> (AG)</v>
      </c>
      <c r="E42" s="18" t="str">
        <f t="shared" si="2"/>
        <v>Schinken- Käsetoast, Ketchup (AG)</v>
      </c>
      <c r="F42" s="18" t="str">
        <f>IF(OR(EXPORT!EM42=0,EXPORT!EM42="",EXPORT!EM42="0"),"","A")</f>
        <v>A</v>
      </c>
      <c r="G42" s="18" t="str">
        <f>IF(OR(EXPORT!EN42=0,EXPORT!EN42="",EXPORT!EN42="0"),"","B")</f>
        <v/>
      </c>
      <c r="H42" s="18" t="str">
        <f>IF(OR(EXPORT!EO42=0,EXPORT!EO42="",EXPORT!EO42="0"),"","C")</f>
        <v/>
      </c>
      <c r="I42" s="18" t="str">
        <f>IF(OR(EXPORT!EP42=0,EXPORT!EP42="",EXPORT!EP42="0"),"","D")</f>
        <v/>
      </c>
      <c r="J42" s="18" t="str">
        <f>IF(OR(EXPORT!EQ42=0,EXPORT!EQ42="",EXPORT!EQ42="0"),"","E")</f>
        <v/>
      </c>
      <c r="K42" s="18" t="str">
        <f>IF(OR(EXPORT!ER42=0,EXPORT!ER42="",EXPORT!ER42="0"),"","F")</f>
        <v/>
      </c>
      <c r="L42" s="18" t="str">
        <f>IF(OR(EXPORT!ES42=0,EXPORT!ES42="",EXPORT!ES42="0"),"","G")</f>
        <v>G</v>
      </c>
      <c r="M42" s="18" t="str">
        <f>IF(OR(EXPORT!ET42=0,EXPORT!ET42="",EXPORT!ET42="0"),"","H")</f>
        <v/>
      </c>
      <c r="N42" s="18" t="str">
        <f>IF(OR(EXPORT!EU42=0,EXPORT!EU42="",EXPORT!EU42="0"),"","L")</f>
        <v/>
      </c>
      <c r="O42" s="18" t="str">
        <f>IF(OR(EXPORT!EV42=0,EXPORT!EV42="",EXPORT!EV42="0"),"","M")</f>
        <v/>
      </c>
      <c r="P42" s="18" t="str">
        <f>IF(OR(EXPORT!EW42=0,EXPORT!EW42="",EXPORT!EW42="0"),"","N")</f>
        <v/>
      </c>
      <c r="Q42" s="18" t="str">
        <f>IF(OR(EXPORT!EX42=0,EXPORT!EX42="",EXPORT!EX42="0"),"","O")</f>
        <v/>
      </c>
      <c r="R42" s="18" t="str">
        <f>IF(OR(EXPORT!EY42=0,EXPORT!EY42="",EXPORT!EY42="0"),"","P")</f>
        <v/>
      </c>
      <c r="S42" s="18" t="str">
        <f>IF(OR(EXPORT!EZ42=0,EXPORT!EZ42="",EXPORT!EZ42="0"),"","W")</f>
        <v/>
      </c>
      <c r="T42" s="18" t="str">
        <f>IF(OR(EXPORT!FA42=0,EXPORT!FA42="",EXPORT!FA42="0"),"","frei")</f>
        <v/>
      </c>
      <c r="U42" s="18" t="str">
        <f t="shared" si="4"/>
        <v/>
      </c>
      <c r="V42" s="18" t="str">
        <f>IF(A42=3,ROUND(EXPORT!F42,0),"")</f>
        <v/>
      </c>
      <c r="W42" s="18" t="str">
        <f>IF(A42=3,ROUND(EXPORT!J42,0),"")</f>
        <v/>
      </c>
      <c r="X42" s="18" t="str">
        <f>IF(A42=3,ROUND(EXPORT!I42,0),"")</f>
        <v/>
      </c>
      <c r="Y42" s="18" t="str">
        <f>IF(A42=3,ROUND(EXPORT!K42,0),"")</f>
        <v/>
      </c>
      <c r="Z42" s="18" t="str">
        <f>IF(A42=3,ROUND(EXPORT!EG42,1),"")</f>
        <v/>
      </c>
    </row>
    <row r="43" spans="1:26">
      <c r="A43" s="18">
        <f>EXPORT!A43</f>
        <v>1</v>
      </c>
      <c r="B43" s="18" t="str">
        <f>IF(ISBLANK(EXPORT!B43),"",EXPORT!B43)</f>
        <v>Dienstag</v>
      </c>
      <c r="C43" s="18" t="str">
        <f t="shared" si="0"/>
        <v/>
      </c>
      <c r="D43" s="18" t="str">
        <f t="shared" si="1"/>
        <v/>
      </c>
      <c r="E43" s="18" t="str">
        <f t="shared" si="2"/>
        <v>Dienstag</v>
      </c>
      <c r="F43" s="18" t="str">
        <f>IF(OR(EXPORT!EM43=0,EXPORT!EM43="",EXPORT!EM43="0"),"","A")</f>
        <v/>
      </c>
      <c r="G43" s="18" t="str">
        <f>IF(OR(EXPORT!EN43=0,EXPORT!EN43="",EXPORT!EN43="0"),"","B")</f>
        <v/>
      </c>
      <c r="H43" s="18" t="str">
        <f>IF(OR(EXPORT!EO43=0,EXPORT!EO43="",EXPORT!EO43="0"),"","C")</f>
        <v/>
      </c>
      <c r="I43" s="18" t="str">
        <f>IF(OR(EXPORT!EP43=0,EXPORT!EP43="",EXPORT!EP43="0"),"","D")</f>
        <v/>
      </c>
      <c r="J43" s="18" t="str">
        <f>IF(OR(EXPORT!EQ43=0,EXPORT!EQ43="",EXPORT!EQ43="0"),"","E")</f>
        <v/>
      </c>
      <c r="K43" s="18" t="str">
        <f>IF(OR(EXPORT!ER43=0,EXPORT!ER43="",EXPORT!ER43="0"),"","F")</f>
        <v/>
      </c>
      <c r="L43" s="18" t="str">
        <f>IF(OR(EXPORT!ES43=0,EXPORT!ES43="",EXPORT!ES43="0"),"","G")</f>
        <v/>
      </c>
      <c r="M43" s="18" t="str">
        <f>IF(OR(EXPORT!ET43=0,EXPORT!ET43="",EXPORT!ET43="0"),"","H")</f>
        <v/>
      </c>
      <c r="N43" s="18" t="str">
        <f>IF(OR(EXPORT!EU43=0,EXPORT!EU43="",EXPORT!EU43="0"),"","L")</f>
        <v/>
      </c>
      <c r="O43" s="18" t="str">
        <f>IF(OR(EXPORT!EV43=0,EXPORT!EV43="",EXPORT!EV43="0"),"","M")</f>
        <v/>
      </c>
      <c r="P43" s="18" t="str">
        <f>IF(OR(EXPORT!EW43=0,EXPORT!EW43="",EXPORT!EW43="0"),"","N")</f>
        <v/>
      </c>
      <c r="Q43" s="18" t="str">
        <f>IF(OR(EXPORT!EX43=0,EXPORT!EX43="",EXPORT!EX43="0"),"","O")</f>
        <v/>
      </c>
      <c r="R43" s="18" t="str">
        <f>IF(OR(EXPORT!EY43=0,EXPORT!EY43="",EXPORT!EY43="0"),"","P")</f>
        <v/>
      </c>
      <c r="S43" s="18" t="str">
        <f>IF(OR(EXPORT!EZ43=0,EXPORT!EZ43="",EXPORT!EZ43="0"),"","W")</f>
        <v/>
      </c>
      <c r="T43" s="18" t="str">
        <f>IF(OR(EXPORT!FA43=0,EXPORT!FA43="",EXPORT!FA43="0"),"","frei")</f>
        <v/>
      </c>
      <c r="U43" s="18" t="str">
        <f t="shared" si="4"/>
        <v/>
      </c>
      <c r="V43" s="18" t="str">
        <f>IF(A43=3,ROUND(EXPORT!F43,0),"")</f>
        <v/>
      </c>
      <c r="W43" s="18" t="str">
        <f>IF(A43=3,ROUND(EXPORT!J43,0),"")</f>
        <v/>
      </c>
      <c r="X43" s="18" t="str">
        <f>IF(A43=3,ROUND(EXPORT!I43,0),"")</f>
        <v/>
      </c>
      <c r="Y43" s="18" t="str">
        <f>IF(A43=3,ROUND(EXPORT!K43,0),"")</f>
        <v/>
      </c>
      <c r="Z43" s="18" t="str">
        <f>IF(A43=3,ROUND(EXPORT!EG43,1),"")</f>
        <v/>
      </c>
    </row>
    <row r="44" spans="1:26">
      <c r="A44" s="18">
        <f>EXPORT!A44</f>
        <v>2</v>
      </c>
      <c r="B44" s="18" t="str">
        <f>IF(ISBLANK(EXPORT!B44),"",EXPORT!B44)</f>
        <v>Mittagessen</v>
      </c>
      <c r="C44" s="18" t="str">
        <f t="shared" si="0"/>
        <v/>
      </c>
      <c r="D44" s="18" t="str">
        <f t="shared" si="1"/>
        <v/>
      </c>
      <c r="E44" s="18" t="str">
        <f t="shared" si="2"/>
        <v>Mittagessen</v>
      </c>
      <c r="F44" s="18" t="str">
        <f>IF(OR(EXPORT!EM44=0,EXPORT!EM44="",EXPORT!EM44="0"),"","A")</f>
        <v/>
      </c>
      <c r="G44" s="18" t="str">
        <f>IF(OR(EXPORT!EN44=0,EXPORT!EN44="",EXPORT!EN44="0"),"","B")</f>
        <v/>
      </c>
      <c r="H44" s="18" t="str">
        <f>IF(OR(EXPORT!EO44=0,EXPORT!EO44="",EXPORT!EO44="0"),"","C")</f>
        <v/>
      </c>
      <c r="I44" s="18" t="str">
        <f>IF(OR(EXPORT!EP44=0,EXPORT!EP44="",EXPORT!EP44="0"),"","D")</f>
        <v/>
      </c>
      <c r="J44" s="18" t="str">
        <f>IF(OR(EXPORT!EQ44=0,EXPORT!EQ44="",EXPORT!EQ44="0"),"","E")</f>
        <v/>
      </c>
      <c r="K44" s="18" t="str">
        <f>IF(OR(EXPORT!ER44=0,EXPORT!ER44="",EXPORT!ER44="0"),"","F")</f>
        <v/>
      </c>
      <c r="L44" s="18" t="str">
        <f>IF(OR(EXPORT!ES44=0,EXPORT!ES44="",EXPORT!ES44="0"),"","G")</f>
        <v/>
      </c>
      <c r="M44" s="18" t="str">
        <f>IF(OR(EXPORT!ET44=0,EXPORT!ET44="",EXPORT!ET44="0"),"","H")</f>
        <v/>
      </c>
      <c r="N44" s="18" t="str">
        <f>IF(OR(EXPORT!EU44=0,EXPORT!EU44="",EXPORT!EU44="0"),"","L")</f>
        <v/>
      </c>
      <c r="O44" s="18" t="str">
        <f>IF(OR(EXPORT!EV44=0,EXPORT!EV44="",EXPORT!EV44="0"),"","M")</f>
        <v/>
      </c>
      <c r="P44" s="18" t="str">
        <f>IF(OR(EXPORT!EW44=0,EXPORT!EW44="",EXPORT!EW44="0"),"","N")</f>
        <v/>
      </c>
      <c r="Q44" s="18" t="str">
        <f>IF(OR(EXPORT!EX44=0,EXPORT!EX44="",EXPORT!EX44="0"),"","O")</f>
        <v/>
      </c>
      <c r="R44" s="18" t="str">
        <f>IF(OR(EXPORT!EY44=0,EXPORT!EY44="",EXPORT!EY44="0"),"","P")</f>
        <v/>
      </c>
      <c r="S44" s="18" t="str">
        <f>IF(OR(EXPORT!EZ44=0,EXPORT!EZ44="",EXPORT!EZ44="0"),"","W")</f>
        <v/>
      </c>
      <c r="T44" s="18" t="str">
        <f>IF(OR(EXPORT!FA44=0,EXPORT!FA44="",EXPORT!FA44="0"),"","frei")</f>
        <v/>
      </c>
      <c r="U44" s="18" t="str">
        <f t="shared" si="4"/>
        <v/>
      </c>
      <c r="V44" s="18" t="str">
        <f>IF(A44=3,ROUND(EXPORT!F44,0),"")</f>
        <v/>
      </c>
      <c r="W44" s="18" t="str">
        <f>IF(A44=3,ROUND(EXPORT!J44,0),"")</f>
        <v/>
      </c>
      <c r="X44" s="18" t="str">
        <f>IF(A44=3,ROUND(EXPORT!I44,0),"")</f>
        <v/>
      </c>
      <c r="Y44" s="18" t="str">
        <f>IF(A44=3,ROUND(EXPORT!K44,0),"")</f>
        <v/>
      </c>
      <c r="Z44" s="18" t="str">
        <f>IF(A44=3,ROUND(EXPORT!EG44,1),"")</f>
        <v/>
      </c>
    </row>
    <row r="45" spans="1:26">
      <c r="A45" s="18">
        <f>EXPORT!A45</f>
        <v>3</v>
      </c>
      <c r="B45" s="18" t="str">
        <f>IF(ISBLANK(EXPORT!B45),"",EXPORT!B45)</f>
        <v>Suppe 1 Mittagessen</v>
      </c>
      <c r="C45" s="18" t="str">
        <f t="shared" si="0"/>
        <v>ACGL</v>
      </c>
      <c r="D45" s="18" t="str">
        <f t="shared" si="1"/>
        <v xml:space="preserve"> (ACGL)</v>
      </c>
      <c r="E45" s="18" t="str">
        <f t="shared" si="2"/>
        <v>Suppe 1 Mittagessen (ACGL)</v>
      </c>
      <c r="F45" s="18" t="str">
        <f>IF(OR(EXPORT!EM45=0,EXPORT!EM45="",EXPORT!EM45="0"),"","A")</f>
        <v>A</v>
      </c>
      <c r="G45" s="18" t="str">
        <f>IF(OR(EXPORT!EN45=0,EXPORT!EN45="",EXPORT!EN45="0"),"","B")</f>
        <v/>
      </c>
      <c r="H45" s="18" t="str">
        <f>IF(OR(EXPORT!EO45=0,EXPORT!EO45="",EXPORT!EO45="0"),"","C")</f>
        <v>C</v>
      </c>
      <c r="I45" s="18" t="str">
        <f>IF(OR(EXPORT!EP45=0,EXPORT!EP45="",EXPORT!EP45="0"),"","D")</f>
        <v/>
      </c>
      <c r="J45" s="18" t="str">
        <f>IF(OR(EXPORT!EQ45=0,EXPORT!EQ45="",EXPORT!EQ45="0"),"","E")</f>
        <v/>
      </c>
      <c r="K45" s="18" t="str">
        <f>IF(OR(EXPORT!ER45=0,EXPORT!ER45="",EXPORT!ER45="0"),"","F")</f>
        <v/>
      </c>
      <c r="L45" s="18" t="str">
        <f>IF(OR(EXPORT!ES45=0,EXPORT!ES45="",EXPORT!ES45="0"),"","G")</f>
        <v>G</v>
      </c>
      <c r="M45" s="18" t="str">
        <f>IF(OR(EXPORT!ET45=0,EXPORT!ET45="",EXPORT!ET45="0"),"","H")</f>
        <v/>
      </c>
      <c r="N45" s="18" t="str">
        <f>IF(OR(EXPORT!EU45=0,EXPORT!EU45="",EXPORT!EU45="0"),"","L")</f>
        <v>L</v>
      </c>
      <c r="O45" s="18" t="str">
        <f>IF(OR(EXPORT!EV45=0,EXPORT!EV45="",EXPORT!EV45="0"),"","M")</f>
        <v/>
      </c>
      <c r="P45" s="18" t="str">
        <f>IF(OR(EXPORT!EW45=0,EXPORT!EW45="",EXPORT!EW45="0"),"","N")</f>
        <v/>
      </c>
      <c r="Q45" s="18" t="str">
        <f>IF(OR(EXPORT!EX45=0,EXPORT!EX45="",EXPORT!EX45="0"),"","O")</f>
        <v/>
      </c>
      <c r="R45" s="18" t="str">
        <f>IF(OR(EXPORT!EY45=0,EXPORT!EY45="",EXPORT!EY45="0"),"","P")</f>
        <v/>
      </c>
      <c r="S45" s="18" t="str">
        <f>IF(OR(EXPORT!EZ45=0,EXPORT!EZ45="",EXPORT!EZ45="0"),"","W")</f>
        <v/>
      </c>
      <c r="T45" s="18" t="str">
        <f>IF(OR(EXPORT!FA45=0,EXPORT!FA45="",EXPORT!FA45="0"),"","frei")</f>
        <v/>
      </c>
      <c r="U45" s="18" t="str">
        <f t="shared" si="4"/>
        <v xml:space="preserve">68 Kcal / 2 g Fett / 4 g Proteine / 9 g KH / 0,7 BE </v>
      </c>
      <c r="V45" s="18">
        <f>IF(A45=3,ROUND(EXPORT!F45,0),"")</f>
        <v>68</v>
      </c>
      <c r="W45" s="18">
        <f>IF(A45=3,ROUND(EXPORT!J45,0),"")</f>
        <v>2</v>
      </c>
      <c r="X45" s="18">
        <f>IF(A45=3,ROUND(EXPORT!I45,0),"")</f>
        <v>4</v>
      </c>
      <c r="Y45" s="18">
        <f>IF(A45=3,ROUND(EXPORT!K45,0),"")</f>
        <v>9</v>
      </c>
      <c r="Z45" s="18">
        <f>IF(A45=3,ROUND(EXPORT!EG45,1),"")</f>
        <v>0.7</v>
      </c>
    </row>
    <row r="46" spans="1:26">
      <c r="A46" s="18">
        <f>EXPORT!A46</f>
        <v>4</v>
      </c>
      <c r="B46" s="18" t="str">
        <f>IF(ISBLANK(EXPORT!B46),"",EXPORT!B46)</f>
        <v>Rindsuppe mit Gemüsestreifen</v>
      </c>
      <c r="C46" s="18" t="str">
        <f t="shared" si="0"/>
        <v>ACGL</v>
      </c>
      <c r="D46" s="18" t="str">
        <f t="shared" si="1"/>
        <v xml:space="preserve"> (ACGL)</v>
      </c>
      <c r="E46" s="18" t="str">
        <f t="shared" si="2"/>
        <v>Rindsuppe mit Gemüsestreifen (ACGL)</v>
      </c>
      <c r="F46" s="18" t="str">
        <f>IF(OR(EXPORT!EM46=0,EXPORT!EM46="",EXPORT!EM46="0"),"","A")</f>
        <v>A</v>
      </c>
      <c r="G46" s="18" t="str">
        <f>IF(OR(EXPORT!EN46=0,EXPORT!EN46="",EXPORT!EN46="0"),"","B")</f>
        <v/>
      </c>
      <c r="H46" s="18" t="str">
        <f>IF(OR(EXPORT!EO46=0,EXPORT!EO46="",EXPORT!EO46="0"),"","C")</f>
        <v>C</v>
      </c>
      <c r="I46" s="18" t="str">
        <f>IF(OR(EXPORT!EP46=0,EXPORT!EP46="",EXPORT!EP46="0"),"","D")</f>
        <v/>
      </c>
      <c r="J46" s="18" t="str">
        <f>IF(OR(EXPORT!EQ46=0,EXPORT!EQ46="",EXPORT!EQ46="0"),"","E")</f>
        <v/>
      </c>
      <c r="K46" s="18" t="str">
        <f>IF(OR(EXPORT!ER46=0,EXPORT!ER46="",EXPORT!ER46="0"),"","F")</f>
        <v/>
      </c>
      <c r="L46" s="18" t="str">
        <f>IF(OR(EXPORT!ES46=0,EXPORT!ES46="",EXPORT!ES46="0"),"","G")</f>
        <v>G</v>
      </c>
      <c r="M46" s="18" t="str">
        <f>IF(OR(EXPORT!ET46=0,EXPORT!ET46="",EXPORT!ET46="0"),"","H")</f>
        <v/>
      </c>
      <c r="N46" s="18" t="str">
        <f>IF(OR(EXPORT!EU46=0,EXPORT!EU46="",EXPORT!EU46="0"),"","L")</f>
        <v>L</v>
      </c>
      <c r="O46" s="18" t="str">
        <f>IF(OR(EXPORT!EV46=0,EXPORT!EV46="",EXPORT!EV46="0"),"","M")</f>
        <v/>
      </c>
      <c r="P46" s="18" t="str">
        <f>IF(OR(EXPORT!EW46=0,EXPORT!EW46="",EXPORT!EW46="0"),"","N")</f>
        <v/>
      </c>
      <c r="Q46" s="18" t="str">
        <f>IF(OR(EXPORT!EX46=0,EXPORT!EX46="",EXPORT!EX46="0"),"","O")</f>
        <v/>
      </c>
      <c r="R46" s="18" t="str">
        <f>IF(OR(EXPORT!EY46=0,EXPORT!EY46="",EXPORT!EY46="0"),"","P")</f>
        <v/>
      </c>
      <c r="S46" s="18" t="str">
        <f>IF(OR(EXPORT!EZ46=0,EXPORT!EZ46="",EXPORT!EZ46="0"),"","W")</f>
        <v/>
      </c>
      <c r="T46" s="18" t="str">
        <f>IF(OR(EXPORT!FA46=0,EXPORT!FA46="",EXPORT!FA46="0"),"","frei")</f>
        <v/>
      </c>
      <c r="U46" s="18" t="str">
        <f t="shared" si="4"/>
        <v/>
      </c>
      <c r="V46" s="18" t="str">
        <f>IF(A46=3,ROUND(EXPORT!F46,0),"")</f>
        <v/>
      </c>
      <c r="W46" s="18" t="str">
        <f>IF(A46=3,ROUND(EXPORT!J46,0),"")</f>
        <v/>
      </c>
      <c r="X46" s="18" t="str">
        <f>IF(A46=3,ROUND(EXPORT!I46,0),"")</f>
        <v/>
      </c>
      <c r="Y46" s="18" t="str">
        <f>IF(A46=3,ROUND(EXPORT!K46,0),"")</f>
        <v/>
      </c>
      <c r="Z46" s="18" t="str">
        <f>IF(A46=3,ROUND(EXPORT!EG46,1),"")</f>
        <v/>
      </c>
    </row>
    <row r="47" spans="1:26">
      <c r="A47" s="18">
        <f>EXPORT!A47</f>
        <v>3</v>
      </c>
      <c r="B47" s="18" t="str">
        <f>IF(ISBLANK(EXPORT!B47),"",EXPORT!B47)</f>
        <v>Suppe 2 Mittagessen</v>
      </c>
      <c r="C47" s="18" t="str">
        <f t="shared" si="0"/>
        <v>GL</v>
      </c>
      <c r="D47" s="18" t="str">
        <f t="shared" si="1"/>
        <v xml:space="preserve"> (GL)</v>
      </c>
      <c r="E47" s="18" t="str">
        <f t="shared" si="2"/>
        <v>Suppe 2 Mittagessen (GL)</v>
      </c>
      <c r="F47" s="18" t="str">
        <f>IF(OR(EXPORT!EM47=0,EXPORT!EM47="",EXPORT!EM47="0"),"","A")</f>
        <v/>
      </c>
      <c r="G47" s="18" t="str">
        <f>IF(OR(EXPORT!EN47=0,EXPORT!EN47="",EXPORT!EN47="0"),"","B")</f>
        <v/>
      </c>
      <c r="H47" s="18" t="str">
        <f>IF(OR(EXPORT!EO47=0,EXPORT!EO47="",EXPORT!EO47="0"),"","C")</f>
        <v/>
      </c>
      <c r="I47" s="18" t="str">
        <f>IF(OR(EXPORT!EP47=0,EXPORT!EP47="",EXPORT!EP47="0"),"","D")</f>
        <v/>
      </c>
      <c r="J47" s="18" t="str">
        <f>IF(OR(EXPORT!EQ47=0,EXPORT!EQ47="",EXPORT!EQ47="0"),"","E")</f>
        <v/>
      </c>
      <c r="K47" s="18" t="str">
        <f>IF(OR(EXPORT!ER47=0,EXPORT!ER47="",EXPORT!ER47="0"),"","F")</f>
        <v/>
      </c>
      <c r="L47" s="18" t="str">
        <f>IF(OR(EXPORT!ES47=0,EXPORT!ES47="",EXPORT!ES47="0"),"","G")</f>
        <v>G</v>
      </c>
      <c r="M47" s="18" t="str">
        <f>IF(OR(EXPORT!ET47=0,EXPORT!ET47="",EXPORT!ET47="0"),"","H")</f>
        <v/>
      </c>
      <c r="N47" s="18" t="str">
        <f>IF(OR(EXPORT!EU47=0,EXPORT!EU47="",EXPORT!EU47="0"),"","L")</f>
        <v>L</v>
      </c>
      <c r="O47" s="18" t="str">
        <f>IF(OR(EXPORT!EV47=0,EXPORT!EV47="",EXPORT!EV47="0"),"","M")</f>
        <v/>
      </c>
      <c r="P47" s="18" t="str">
        <f>IF(OR(EXPORT!EW47=0,EXPORT!EW47="",EXPORT!EW47="0"),"","N")</f>
        <v/>
      </c>
      <c r="Q47" s="18" t="str">
        <f>IF(OR(EXPORT!EX47=0,EXPORT!EX47="",EXPORT!EX47="0"),"","O")</f>
        <v/>
      </c>
      <c r="R47" s="18" t="str">
        <f>IF(OR(EXPORT!EY47=0,EXPORT!EY47="",EXPORT!EY47="0"),"","P")</f>
        <v/>
      </c>
      <c r="S47" s="18" t="str">
        <f>IF(OR(EXPORT!EZ47=0,EXPORT!EZ47="",EXPORT!EZ47="0"),"","W")</f>
        <v/>
      </c>
      <c r="T47" s="18" t="str">
        <f>IF(OR(EXPORT!FA47=0,EXPORT!FA47="",EXPORT!FA47="0"),"","frei")</f>
        <v/>
      </c>
      <c r="U47" s="18" t="str">
        <f t="shared" si="4"/>
        <v xml:space="preserve">71 Kcal / 5 g Fett / 2 g Proteine / 3 g KH / 0,3 BE </v>
      </c>
      <c r="V47" s="18">
        <f>IF(A47=3,ROUND(EXPORT!F47,0),"")</f>
        <v>71</v>
      </c>
      <c r="W47" s="18">
        <f>IF(A47=3,ROUND(EXPORT!J47,0),"")</f>
        <v>5</v>
      </c>
      <c r="X47" s="18">
        <f>IF(A47=3,ROUND(EXPORT!I47,0),"")</f>
        <v>2</v>
      </c>
      <c r="Y47" s="18">
        <f>IF(A47=3,ROUND(EXPORT!K47,0),"")</f>
        <v>3</v>
      </c>
      <c r="Z47" s="18">
        <f>IF(A47=3,ROUND(EXPORT!EG47,1),"")</f>
        <v>0.3</v>
      </c>
    </row>
    <row r="48" spans="1:26">
      <c r="A48" s="18">
        <f>EXPORT!A48</f>
        <v>4</v>
      </c>
      <c r="B48" s="18" t="str">
        <f>IF(ISBLANK(EXPORT!B48),"",EXPORT!B48)</f>
        <v>Zucchinicremesuppe</v>
      </c>
      <c r="C48" s="18" t="str">
        <f t="shared" si="0"/>
        <v>GL</v>
      </c>
      <c r="D48" s="18" t="str">
        <f t="shared" si="1"/>
        <v xml:space="preserve"> (GL)</v>
      </c>
      <c r="E48" s="18" t="str">
        <f t="shared" si="2"/>
        <v>Zucchinicremesuppe (GL)</v>
      </c>
      <c r="F48" s="18" t="str">
        <f>IF(OR(EXPORT!EM48=0,EXPORT!EM48="",EXPORT!EM48="0"),"","A")</f>
        <v/>
      </c>
      <c r="G48" s="18" t="str">
        <f>IF(OR(EXPORT!EN48=0,EXPORT!EN48="",EXPORT!EN48="0"),"","B")</f>
        <v/>
      </c>
      <c r="H48" s="18" t="str">
        <f>IF(OR(EXPORT!EO48=0,EXPORT!EO48="",EXPORT!EO48="0"),"","C")</f>
        <v/>
      </c>
      <c r="I48" s="18" t="str">
        <f>IF(OR(EXPORT!EP48=0,EXPORT!EP48="",EXPORT!EP48="0"),"","D")</f>
        <v/>
      </c>
      <c r="J48" s="18" t="str">
        <f>IF(OR(EXPORT!EQ48=0,EXPORT!EQ48="",EXPORT!EQ48="0"),"","E")</f>
        <v/>
      </c>
      <c r="K48" s="18" t="str">
        <f>IF(OR(EXPORT!ER48=0,EXPORT!ER48="",EXPORT!ER48="0"),"","F")</f>
        <v/>
      </c>
      <c r="L48" s="18" t="str">
        <f>IF(OR(EXPORT!ES48=0,EXPORT!ES48="",EXPORT!ES48="0"),"","G")</f>
        <v>G</v>
      </c>
      <c r="M48" s="18" t="str">
        <f>IF(OR(EXPORT!ET48=0,EXPORT!ET48="",EXPORT!ET48="0"),"","H")</f>
        <v/>
      </c>
      <c r="N48" s="18" t="str">
        <f>IF(OR(EXPORT!EU48=0,EXPORT!EU48="",EXPORT!EU48="0"),"","L")</f>
        <v>L</v>
      </c>
      <c r="O48" s="18" t="str">
        <f>IF(OR(EXPORT!EV48=0,EXPORT!EV48="",EXPORT!EV48="0"),"","M")</f>
        <v/>
      </c>
      <c r="P48" s="18" t="str">
        <f>IF(OR(EXPORT!EW48=0,EXPORT!EW48="",EXPORT!EW48="0"),"","N")</f>
        <v/>
      </c>
      <c r="Q48" s="18" t="str">
        <f>IF(OR(EXPORT!EX48=0,EXPORT!EX48="",EXPORT!EX48="0"),"","O")</f>
        <v/>
      </c>
      <c r="R48" s="18" t="str">
        <f>IF(OR(EXPORT!EY48=0,EXPORT!EY48="",EXPORT!EY48="0"),"","P")</f>
        <v/>
      </c>
      <c r="S48" s="18" t="str">
        <f>IF(OR(EXPORT!EZ48=0,EXPORT!EZ48="",EXPORT!EZ48="0"),"","W")</f>
        <v/>
      </c>
      <c r="T48" s="18" t="str">
        <f>IF(OR(EXPORT!FA48=0,EXPORT!FA48="",EXPORT!FA48="0"),"","frei")</f>
        <v/>
      </c>
      <c r="U48" s="18" t="str">
        <f t="shared" si="4"/>
        <v/>
      </c>
      <c r="V48" s="18" t="str">
        <f>IF(A48=3,ROUND(EXPORT!F48,0),"")</f>
        <v/>
      </c>
      <c r="W48" s="18" t="str">
        <f>IF(A48=3,ROUND(EXPORT!J48,0),"")</f>
        <v/>
      </c>
      <c r="X48" s="18" t="str">
        <f>IF(A48=3,ROUND(EXPORT!I48,0),"")</f>
        <v/>
      </c>
      <c r="Y48" s="18" t="str">
        <f>IF(A48=3,ROUND(EXPORT!K48,0),"")</f>
        <v/>
      </c>
      <c r="Z48" s="18" t="str">
        <f>IF(A48=3,ROUND(EXPORT!EG48,1),"")</f>
        <v/>
      </c>
    </row>
    <row r="49" spans="1:32">
      <c r="A49" s="18">
        <f>EXPORT!A49</f>
        <v>3</v>
      </c>
      <c r="B49" s="18" t="str">
        <f>IF(ISBLANK(EXPORT!B49),"",EXPORT!B49)</f>
        <v>Hausmannskost Mittagessen</v>
      </c>
      <c r="C49" s="18" t="str">
        <f t="shared" si="0"/>
        <v>AFG</v>
      </c>
      <c r="D49" s="18" t="str">
        <f t="shared" si="1"/>
        <v xml:space="preserve"> (AFG)</v>
      </c>
      <c r="E49" s="18" t="str">
        <f t="shared" si="2"/>
        <v>Hausmannskost Mittagessen (AFG)</v>
      </c>
      <c r="F49" s="18" t="str">
        <f>IF(OR(EXPORT!EM49=0,EXPORT!EM49="",EXPORT!EM49="0"),"","A")</f>
        <v>A</v>
      </c>
      <c r="G49" s="18" t="str">
        <f>IF(OR(EXPORT!EN49=0,EXPORT!EN49="",EXPORT!EN49="0"),"","B")</f>
        <v/>
      </c>
      <c r="H49" s="18" t="str">
        <f>IF(OR(EXPORT!EO49=0,EXPORT!EO49="",EXPORT!EO49="0"),"","C")</f>
        <v/>
      </c>
      <c r="I49" s="18" t="str">
        <f>IF(OR(EXPORT!EP49=0,EXPORT!EP49="",EXPORT!EP49="0"),"","D")</f>
        <v/>
      </c>
      <c r="J49" s="18" t="str">
        <f>IF(OR(EXPORT!EQ49=0,EXPORT!EQ49="",EXPORT!EQ49="0"),"","E")</f>
        <v/>
      </c>
      <c r="K49" s="18" t="str">
        <f>IF(OR(EXPORT!ER49=0,EXPORT!ER49="",EXPORT!ER49="0"),"","F")</f>
        <v>F</v>
      </c>
      <c r="L49" s="18" t="str">
        <f>IF(OR(EXPORT!ES49=0,EXPORT!ES49="",EXPORT!ES49="0"),"","G")</f>
        <v>G</v>
      </c>
      <c r="M49" s="18" t="str">
        <f>IF(OR(EXPORT!ET49=0,EXPORT!ET49="",EXPORT!ET49="0"),"","H")</f>
        <v/>
      </c>
      <c r="N49" s="18" t="str">
        <f>IF(OR(EXPORT!EU49=0,EXPORT!EU49="",EXPORT!EU49="0"),"","L")</f>
        <v/>
      </c>
      <c r="O49" s="18" t="str">
        <f>IF(OR(EXPORT!EV49=0,EXPORT!EV49="",EXPORT!EV49="0"),"","M")</f>
        <v/>
      </c>
      <c r="P49" s="18" t="str">
        <f>IF(OR(EXPORT!EW49=0,EXPORT!EW49="",EXPORT!EW49="0"),"","N")</f>
        <v/>
      </c>
      <c r="Q49" s="18" t="str">
        <f>IF(OR(EXPORT!EX49=0,EXPORT!EX49="",EXPORT!EX49="0"),"","O")</f>
        <v/>
      </c>
      <c r="R49" s="18" t="str">
        <f>IF(OR(EXPORT!EY49=0,EXPORT!EY49="",EXPORT!EY49="0"),"","P")</f>
        <v/>
      </c>
      <c r="S49" s="18" t="str">
        <f>IF(OR(EXPORT!EZ49=0,EXPORT!EZ49="",EXPORT!EZ49="0"),"","W")</f>
        <v/>
      </c>
      <c r="T49" s="18" t="str">
        <f>IF(OR(EXPORT!FA49=0,EXPORT!FA49="",EXPORT!FA49="0"),"","frei")</f>
        <v/>
      </c>
      <c r="U49" s="18" t="str">
        <f t="shared" si="4"/>
        <v xml:space="preserve">760 Kcal / 19 g Fett / 35 g Proteine / 108 g KH / 9 BE </v>
      </c>
      <c r="V49" s="18">
        <f>IF(A49=3,ROUND(EXPORT!F49,0),"")</f>
        <v>760</v>
      </c>
      <c r="W49" s="18">
        <f>IF(A49=3,ROUND(EXPORT!J49,0),"")</f>
        <v>19</v>
      </c>
      <c r="X49" s="18">
        <f>IF(A49=3,ROUND(EXPORT!I49,0),"")</f>
        <v>35</v>
      </c>
      <c r="Y49" s="18">
        <f>IF(A49=3,ROUND(EXPORT!K49,0),"")</f>
        <v>108</v>
      </c>
      <c r="Z49" s="18">
        <f>IF(A49=3,ROUND(EXPORT!EG49,1),"")</f>
        <v>9</v>
      </c>
      <c r="AA49" s="18" t="str">
        <f>IF($A49=3,AB49&amp;" Kcal / "&amp;AC49&amp;" g Fett / "&amp;AD49&amp;" g Proteine / "&amp;AE49&amp;" g KH / "&amp;AF49&amp;" BE ","")</f>
        <v xml:space="preserve">918 Kcal / 22 g Fett / 40 g Proteine / 137 g KH / 11,3 BE </v>
      </c>
      <c r="AB49" s="18">
        <f>V49+V45+V65</f>
        <v>918</v>
      </c>
      <c r="AC49" s="18">
        <f t="shared" ref="AC49:AF49" si="14">W49+W45+W65</f>
        <v>22</v>
      </c>
      <c r="AD49" s="18">
        <f t="shared" si="14"/>
        <v>40</v>
      </c>
      <c r="AE49" s="18">
        <f t="shared" si="14"/>
        <v>137</v>
      </c>
      <c r="AF49" s="18">
        <f t="shared" si="14"/>
        <v>11.299999999999999</v>
      </c>
    </row>
    <row r="50" spans="1:32">
      <c r="A50" s="18">
        <f>EXPORT!A50</f>
        <v>4</v>
      </c>
      <c r="B50" s="18" t="str">
        <f>IF(ISBLANK(EXPORT!B50),"",EXPORT!B50)</f>
        <v xml:space="preserve"> Rindfleisch Süß Sauer</v>
      </c>
      <c r="C50" s="18" t="str">
        <f t="shared" si="0"/>
        <v>AF</v>
      </c>
      <c r="D50" s="18" t="str">
        <f t="shared" si="1"/>
        <v xml:space="preserve"> (AF)</v>
      </c>
      <c r="E50" s="18" t="str">
        <f t="shared" si="2"/>
        <v xml:space="preserve"> Rindfleisch Süß Sauer (AF)</v>
      </c>
      <c r="F50" s="18" t="str">
        <f>IF(OR(EXPORT!EM50=0,EXPORT!EM50="",EXPORT!EM50="0"),"","A")</f>
        <v>A</v>
      </c>
      <c r="G50" s="18" t="str">
        <f>IF(OR(EXPORT!EN50=0,EXPORT!EN50="",EXPORT!EN50="0"),"","B")</f>
        <v/>
      </c>
      <c r="H50" s="18" t="str">
        <f>IF(OR(EXPORT!EO50=0,EXPORT!EO50="",EXPORT!EO50="0"),"","C")</f>
        <v/>
      </c>
      <c r="I50" s="18" t="str">
        <f>IF(OR(EXPORT!EP50=0,EXPORT!EP50="",EXPORT!EP50="0"),"","D")</f>
        <v/>
      </c>
      <c r="J50" s="18" t="str">
        <f>IF(OR(EXPORT!EQ50=0,EXPORT!EQ50="",EXPORT!EQ50="0"),"","E")</f>
        <v/>
      </c>
      <c r="K50" s="18" t="str">
        <f>IF(OR(EXPORT!ER50=0,EXPORT!ER50="",EXPORT!ER50="0"),"","F")</f>
        <v>F</v>
      </c>
      <c r="L50" s="18" t="str">
        <f>IF(OR(EXPORT!ES50=0,EXPORT!ES50="",EXPORT!ES50="0"),"","G")</f>
        <v/>
      </c>
      <c r="M50" s="18" t="str">
        <f>IF(OR(EXPORT!ET50=0,EXPORT!ET50="",EXPORT!ET50="0"),"","H")</f>
        <v/>
      </c>
      <c r="N50" s="18" t="str">
        <f>IF(OR(EXPORT!EU50=0,EXPORT!EU50="",EXPORT!EU50="0"),"","L")</f>
        <v/>
      </c>
      <c r="O50" s="18" t="str">
        <f>IF(OR(EXPORT!EV50=0,EXPORT!EV50="",EXPORT!EV50="0"),"","M")</f>
        <v/>
      </c>
      <c r="P50" s="18" t="str">
        <f>IF(OR(EXPORT!EW50=0,EXPORT!EW50="",EXPORT!EW50="0"),"","N")</f>
        <v/>
      </c>
      <c r="Q50" s="18" t="str">
        <f>IF(OR(EXPORT!EX50=0,EXPORT!EX50="",EXPORT!EX50="0"),"","O")</f>
        <v/>
      </c>
      <c r="R50" s="18" t="str">
        <f>IF(OR(EXPORT!EY50=0,EXPORT!EY50="",EXPORT!EY50="0"),"","P")</f>
        <v/>
      </c>
      <c r="S50" s="18" t="str">
        <f>IF(OR(EXPORT!EZ50=0,EXPORT!EZ50="",EXPORT!EZ50="0"),"","W")</f>
        <v/>
      </c>
      <c r="T50" s="18" t="str">
        <f>IF(OR(EXPORT!FA50=0,EXPORT!FA50="",EXPORT!FA50="0"),"","frei")</f>
        <v/>
      </c>
      <c r="U50" s="18" t="str">
        <f t="shared" si="4"/>
        <v/>
      </c>
      <c r="V50" s="18" t="str">
        <f>IF(A50=3,ROUND(EXPORT!F50,0),"")</f>
        <v/>
      </c>
      <c r="W50" s="18" t="str">
        <f>IF(A50=3,ROUND(EXPORT!J50,0),"")</f>
        <v/>
      </c>
      <c r="X50" s="18" t="str">
        <f>IF(A50=3,ROUND(EXPORT!I50,0),"")</f>
        <v/>
      </c>
      <c r="Y50" s="18" t="str">
        <f>IF(A50=3,ROUND(EXPORT!K50,0),"")</f>
        <v/>
      </c>
      <c r="Z50" s="18" t="str">
        <f>IF(A50=3,ROUND(EXPORT!EG50,1),"")</f>
        <v/>
      </c>
    </row>
    <row r="51" spans="1:32">
      <c r="A51" s="18">
        <f>EXPORT!A51</f>
        <v>4</v>
      </c>
      <c r="B51" s="18" t="str">
        <f>IF(ISBLANK(EXPORT!B51),"",EXPORT!B51)</f>
        <v xml:space="preserve"> mit</v>
      </c>
      <c r="C51" s="18" t="str">
        <f t="shared" si="0"/>
        <v/>
      </c>
      <c r="D51" s="18" t="str">
        <f t="shared" si="1"/>
        <v/>
      </c>
      <c r="E51" s="18" t="str">
        <f t="shared" si="2"/>
        <v xml:space="preserve"> mit</v>
      </c>
      <c r="F51" s="18" t="str">
        <f>IF(OR(EXPORT!EM51=0,EXPORT!EM51="",EXPORT!EM51="0"),"","A")</f>
        <v/>
      </c>
      <c r="G51" s="18" t="str">
        <f>IF(OR(EXPORT!EN51=0,EXPORT!EN51="",EXPORT!EN51="0"),"","B")</f>
        <v/>
      </c>
      <c r="H51" s="18" t="str">
        <f>IF(OR(EXPORT!EO51=0,EXPORT!EO51="",EXPORT!EO51="0"),"","C")</f>
        <v/>
      </c>
      <c r="I51" s="18" t="str">
        <f>IF(OR(EXPORT!EP51=0,EXPORT!EP51="",EXPORT!EP51="0"),"","D")</f>
        <v/>
      </c>
      <c r="J51" s="18" t="str">
        <f>IF(OR(EXPORT!EQ51=0,EXPORT!EQ51="",EXPORT!EQ51="0"),"","E")</f>
        <v/>
      </c>
      <c r="K51" s="18" t="str">
        <f>IF(OR(EXPORT!ER51=0,EXPORT!ER51="",EXPORT!ER51="0"),"","F")</f>
        <v/>
      </c>
      <c r="L51" s="18" t="str">
        <f>IF(OR(EXPORT!ES51=0,EXPORT!ES51="",EXPORT!ES51="0"),"","G")</f>
        <v/>
      </c>
      <c r="M51" s="18" t="str">
        <f>IF(OR(EXPORT!ET51=0,EXPORT!ET51="",EXPORT!ET51="0"),"","H")</f>
        <v/>
      </c>
      <c r="N51" s="18" t="str">
        <f>IF(OR(EXPORT!EU51=0,EXPORT!EU51="",EXPORT!EU51="0"),"","L")</f>
        <v/>
      </c>
      <c r="O51" s="18" t="str">
        <f>IF(OR(EXPORT!EV51=0,EXPORT!EV51="",EXPORT!EV51="0"),"","M")</f>
        <v/>
      </c>
      <c r="P51" s="18" t="str">
        <f>IF(OR(EXPORT!EW51=0,EXPORT!EW51="",EXPORT!EW51="0"),"","N")</f>
        <v/>
      </c>
      <c r="Q51" s="18" t="str">
        <f>IF(OR(EXPORT!EX51=0,EXPORT!EX51="",EXPORT!EX51="0"),"","O")</f>
        <v/>
      </c>
      <c r="R51" s="18" t="str">
        <f>IF(OR(EXPORT!EY51=0,EXPORT!EY51="",EXPORT!EY51="0"),"","P")</f>
        <v/>
      </c>
      <c r="S51" s="18" t="str">
        <f>IF(OR(EXPORT!EZ51=0,EXPORT!EZ51="",EXPORT!EZ51="0"),"","W")</f>
        <v/>
      </c>
      <c r="T51" s="18" t="str">
        <f>IF(OR(EXPORT!FA51=0,EXPORT!FA51="",EXPORT!FA51="0"),"","frei")</f>
        <v>frei</v>
      </c>
      <c r="U51" s="18" t="str">
        <f t="shared" si="4"/>
        <v/>
      </c>
      <c r="V51" s="18" t="str">
        <f>IF(A51=3,ROUND(EXPORT!F51,0),"")</f>
        <v/>
      </c>
      <c r="W51" s="18" t="str">
        <f>IF(A51=3,ROUND(EXPORT!J51,0),"")</f>
        <v/>
      </c>
      <c r="X51" s="18" t="str">
        <f>IF(A51=3,ROUND(EXPORT!I51,0),"")</f>
        <v/>
      </c>
      <c r="Y51" s="18" t="str">
        <f>IF(A51=3,ROUND(EXPORT!K51,0),"")</f>
        <v/>
      </c>
      <c r="Z51" s="18" t="str">
        <f>IF(A51=3,ROUND(EXPORT!EG51,1),"")</f>
        <v/>
      </c>
    </row>
    <row r="52" spans="1:32">
      <c r="A52" s="18">
        <f>EXPORT!A52</f>
        <v>4</v>
      </c>
      <c r="B52" s="18" t="str">
        <f>IF(ISBLANK(EXPORT!B52),"",EXPORT!B52)</f>
        <v xml:space="preserve"> Reis </v>
      </c>
      <c r="C52" s="18" t="str">
        <f t="shared" si="0"/>
        <v>G</v>
      </c>
      <c r="D52" s="18" t="str">
        <f t="shared" si="1"/>
        <v xml:space="preserve"> (G)</v>
      </c>
      <c r="E52" s="18" t="str">
        <f t="shared" si="2"/>
        <v xml:space="preserve"> Reis  (G)</v>
      </c>
      <c r="F52" s="18" t="str">
        <f>IF(OR(EXPORT!EM52=0,EXPORT!EM52="",EXPORT!EM52="0"),"","A")</f>
        <v/>
      </c>
      <c r="G52" s="18" t="str">
        <f>IF(OR(EXPORT!EN52=0,EXPORT!EN52="",EXPORT!EN52="0"),"","B")</f>
        <v/>
      </c>
      <c r="H52" s="18" t="str">
        <f>IF(OR(EXPORT!EO52=0,EXPORT!EO52="",EXPORT!EO52="0"),"","C")</f>
        <v/>
      </c>
      <c r="I52" s="18" t="str">
        <f>IF(OR(EXPORT!EP52=0,EXPORT!EP52="",EXPORT!EP52="0"),"","D")</f>
        <v/>
      </c>
      <c r="J52" s="18" t="str">
        <f>IF(OR(EXPORT!EQ52=0,EXPORT!EQ52="",EXPORT!EQ52="0"),"","E")</f>
        <v/>
      </c>
      <c r="K52" s="18" t="str">
        <f>IF(OR(EXPORT!ER52=0,EXPORT!ER52="",EXPORT!ER52="0"),"","F")</f>
        <v/>
      </c>
      <c r="L52" s="18" t="str">
        <f>IF(OR(EXPORT!ES52=0,EXPORT!ES52="",EXPORT!ES52="0"),"","G")</f>
        <v>G</v>
      </c>
      <c r="M52" s="18" t="str">
        <f>IF(OR(EXPORT!ET52=0,EXPORT!ET52="",EXPORT!ET52="0"),"","H")</f>
        <v/>
      </c>
      <c r="N52" s="18" t="str">
        <f>IF(OR(EXPORT!EU52=0,EXPORT!EU52="",EXPORT!EU52="0"),"","L")</f>
        <v/>
      </c>
      <c r="O52" s="18" t="str">
        <f>IF(OR(EXPORT!EV52=0,EXPORT!EV52="",EXPORT!EV52="0"),"","M")</f>
        <v/>
      </c>
      <c r="P52" s="18" t="str">
        <f>IF(OR(EXPORT!EW52=0,EXPORT!EW52="",EXPORT!EW52="0"),"","N")</f>
        <v/>
      </c>
      <c r="Q52" s="18" t="str">
        <f>IF(OR(EXPORT!EX52=0,EXPORT!EX52="",EXPORT!EX52="0"),"","O")</f>
        <v/>
      </c>
      <c r="R52" s="18" t="str">
        <f>IF(OR(EXPORT!EY52=0,EXPORT!EY52="",EXPORT!EY52="0"),"","P")</f>
        <v/>
      </c>
      <c r="S52" s="18" t="str">
        <f>IF(OR(EXPORT!EZ52=0,EXPORT!EZ52="",EXPORT!EZ52="0"),"","W")</f>
        <v/>
      </c>
      <c r="T52" s="18" t="str">
        <f>IF(OR(EXPORT!FA52=0,EXPORT!FA52="",EXPORT!FA52="0"),"","frei")</f>
        <v/>
      </c>
      <c r="U52" s="18" t="str">
        <f t="shared" si="4"/>
        <v/>
      </c>
      <c r="V52" s="18" t="str">
        <f>IF(A52=3,ROUND(EXPORT!F52,0),"")</f>
        <v/>
      </c>
      <c r="W52" s="18" t="str">
        <f>IF(A52=3,ROUND(EXPORT!J52,0),"")</f>
        <v/>
      </c>
      <c r="X52" s="18" t="str">
        <f>IF(A52=3,ROUND(EXPORT!I52,0),"")</f>
        <v/>
      </c>
      <c r="Y52" s="18" t="str">
        <f>IF(A52=3,ROUND(EXPORT!K52,0),"")</f>
        <v/>
      </c>
      <c r="Z52" s="18" t="str">
        <f>IF(A52=3,ROUND(EXPORT!EG52,1),"")</f>
        <v/>
      </c>
    </row>
    <row r="53" spans="1:32">
      <c r="A53" s="18">
        <f>EXPORT!A53</f>
        <v>3</v>
      </c>
      <c r="B53" s="18" t="str">
        <f>IF(ISBLANK(EXPORT!B53),"",EXPORT!B53)</f>
        <v>Vegetarisch Mittagessen</v>
      </c>
      <c r="C53" s="18" t="str">
        <f t="shared" si="0"/>
        <v>ACMO</v>
      </c>
      <c r="D53" s="18" t="str">
        <f t="shared" si="1"/>
        <v xml:space="preserve"> (ACMO)</v>
      </c>
      <c r="E53" s="18" t="str">
        <f t="shared" si="2"/>
        <v>Vegetarisch Mittagessen (ACMO)</v>
      </c>
      <c r="F53" s="18" t="str">
        <f>IF(OR(EXPORT!EM53=0,EXPORT!EM53="",EXPORT!EM53="0"),"","A")</f>
        <v>A</v>
      </c>
      <c r="G53" s="18" t="str">
        <f>IF(OR(EXPORT!EN53=0,EXPORT!EN53="",EXPORT!EN53="0"),"","B")</f>
        <v/>
      </c>
      <c r="H53" s="18" t="str">
        <f>IF(OR(EXPORT!EO53=0,EXPORT!EO53="",EXPORT!EO53="0"),"","C")</f>
        <v>C</v>
      </c>
      <c r="I53" s="18" t="str">
        <f>IF(OR(EXPORT!EP53=0,EXPORT!EP53="",EXPORT!EP53="0"),"","D")</f>
        <v/>
      </c>
      <c r="J53" s="18" t="str">
        <f>IF(OR(EXPORT!EQ53=0,EXPORT!EQ53="",EXPORT!EQ53="0"),"","E")</f>
        <v/>
      </c>
      <c r="K53" s="18" t="str">
        <f>IF(OR(EXPORT!ER53=0,EXPORT!ER53="",EXPORT!ER53="0"),"","F")</f>
        <v/>
      </c>
      <c r="L53" s="18" t="str">
        <f>IF(OR(EXPORT!ES53=0,EXPORT!ES53="",EXPORT!ES53="0"),"","G")</f>
        <v/>
      </c>
      <c r="M53" s="18" t="str">
        <f>IF(OR(EXPORT!ET53=0,EXPORT!ET53="",EXPORT!ET53="0"),"","H")</f>
        <v/>
      </c>
      <c r="N53" s="18" t="str">
        <f>IF(OR(EXPORT!EU53=0,EXPORT!EU53="",EXPORT!EU53="0"),"","L")</f>
        <v/>
      </c>
      <c r="O53" s="18" t="str">
        <f>IF(OR(EXPORT!EV53=0,EXPORT!EV53="",EXPORT!EV53="0"),"","M")</f>
        <v>M</v>
      </c>
      <c r="P53" s="18" t="str">
        <f>IF(OR(EXPORT!EW53=0,EXPORT!EW53="",EXPORT!EW53="0"),"","N")</f>
        <v/>
      </c>
      <c r="Q53" s="18" t="str">
        <f>IF(OR(EXPORT!EX53=0,EXPORT!EX53="",EXPORT!EX53="0"),"","O")</f>
        <v>O</v>
      </c>
      <c r="R53" s="18" t="str">
        <f>IF(OR(EXPORT!EY53=0,EXPORT!EY53="",EXPORT!EY53="0"),"","P")</f>
        <v/>
      </c>
      <c r="S53" s="18" t="str">
        <f>IF(OR(EXPORT!EZ53=0,EXPORT!EZ53="",EXPORT!EZ53="0"),"","W")</f>
        <v/>
      </c>
      <c r="T53" s="18" t="str">
        <f>IF(OR(EXPORT!FA53=0,EXPORT!FA53="",EXPORT!FA53="0"),"","frei")</f>
        <v/>
      </c>
      <c r="U53" s="18" t="str">
        <f t="shared" si="4"/>
        <v xml:space="preserve">550 Kcal / 14 g Fett / 22 g Proteine / 81 g KH / 6,7 BE </v>
      </c>
      <c r="V53" s="18">
        <f>IF(A53=3,ROUND(EXPORT!F53,0),"")</f>
        <v>550</v>
      </c>
      <c r="W53" s="18">
        <f>IF(A53=3,ROUND(EXPORT!J53,0),"")</f>
        <v>14</v>
      </c>
      <c r="X53" s="18">
        <f>IF(A53=3,ROUND(EXPORT!I53,0),"")</f>
        <v>22</v>
      </c>
      <c r="Y53" s="18">
        <f>IF(A53=3,ROUND(EXPORT!K53,0),"")</f>
        <v>81</v>
      </c>
      <c r="Z53" s="18">
        <f>IF(A53=3,ROUND(EXPORT!EG53,1),"")</f>
        <v>6.7</v>
      </c>
      <c r="AA53" s="18" t="str">
        <f t="shared" ref="AA53" si="15">IF($A53=3,AB53&amp;" Kcal / "&amp;AC53&amp;" g Fett / "&amp;AD53&amp;" g Proteine / "&amp;AE53&amp;" g KH / "&amp;AF53&amp;" BE ","")</f>
        <v xml:space="preserve">711 Kcal / 20 g Fett / 25 g Proteine / 104 g KH / 8,6 BE </v>
      </c>
      <c r="AB53" s="18">
        <f>V53+V47+V65</f>
        <v>711</v>
      </c>
      <c r="AC53" s="18">
        <f t="shared" ref="AC53:AF53" si="16">W53+W47+W65</f>
        <v>20</v>
      </c>
      <c r="AD53" s="18">
        <f t="shared" si="16"/>
        <v>25</v>
      </c>
      <c r="AE53" s="18">
        <f t="shared" si="16"/>
        <v>104</v>
      </c>
      <c r="AF53" s="18">
        <f t="shared" si="16"/>
        <v>8.6</v>
      </c>
    </row>
    <row r="54" spans="1:32">
      <c r="A54" s="18">
        <f>EXPORT!A54</f>
        <v>4</v>
      </c>
      <c r="B54" s="18" t="str">
        <f>IF(ISBLANK(EXPORT!B54),"",EXPORT!B54)</f>
        <v xml:space="preserve">Penne mit Tomatensauce </v>
      </c>
      <c r="C54" s="18" t="str">
        <f t="shared" si="0"/>
        <v>ACO</v>
      </c>
      <c r="D54" s="18" t="str">
        <f t="shared" si="1"/>
        <v xml:space="preserve"> (ACO)</v>
      </c>
      <c r="E54" s="18" t="str">
        <f t="shared" si="2"/>
        <v>Penne mit Tomatensauce  (ACO)</v>
      </c>
      <c r="F54" s="18" t="str">
        <f>IF(OR(EXPORT!EM54=0,EXPORT!EM54="",EXPORT!EM54="0"),"","A")</f>
        <v>A</v>
      </c>
      <c r="G54" s="18" t="str">
        <f>IF(OR(EXPORT!EN54=0,EXPORT!EN54="",EXPORT!EN54="0"),"","B")</f>
        <v/>
      </c>
      <c r="H54" s="18" t="str">
        <f>IF(OR(EXPORT!EO54=0,EXPORT!EO54="",EXPORT!EO54="0"),"","C")</f>
        <v>C</v>
      </c>
      <c r="I54" s="18" t="str">
        <f>IF(OR(EXPORT!EP54=0,EXPORT!EP54="",EXPORT!EP54="0"),"","D")</f>
        <v/>
      </c>
      <c r="J54" s="18" t="str">
        <f>IF(OR(EXPORT!EQ54=0,EXPORT!EQ54="",EXPORT!EQ54="0"),"","E")</f>
        <v/>
      </c>
      <c r="K54" s="18" t="str">
        <f>IF(OR(EXPORT!ER54=0,EXPORT!ER54="",EXPORT!ER54="0"),"","F")</f>
        <v/>
      </c>
      <c r="L54" s="18" t="str">
        <f>IF(OR(EXPORT!ES54=0,EXPORT!ES54="",EXPORT!ES54="0"),"","G")</f>
        <v/>
      </c>
      <c r="M54" s="18" t="str">
        <f>IF(OR(EXPORT!ET54=0,EXPORT!ET54="",EXPORT!ET54="0"),"","H")</f>
        <v/>
      </c>
      <c r="N54" s="18" t="str">
        <f>IF(OR(EXPORT!EU54=0,EXPORT!EU54="",EXPORT!EU54="0"),"","L")</f>
        <v/>
      </c>
      <c r="O54" s="18" t="str">
        <f>IF(OR(EXPORT!EV54=0,EXPORT!EV54="",EXPORT!EV54="0"),"","M")</f>
        <v/>
      </c>
      <c r="P54" s="18" t="str">
        <f>IF(OR(EXPORT!EW54=0,EXPORT!EW54="",EXPORT!EW54="0"),"","N")</f>
        <v/>
      </c>
      <c r="Q54" s="18" t="str">
        <f>IF(OR(EXPORT!EX54=0,EXPORT!EX54="",EXPORT!EX54="0"),"","O")</f>
        <v>O</v>
      </c>
      <c r="R54" s="18" t="str">
        <f>IF(OR(EXPORT!EY54=0,EXPORT!EY54="",EXPORT!EY54="0"),"","P")</f>
        <v/>
      </c>
      <c r="S54" s="18" t="str">
        <f>IF(OR(EXPORT!EZ54=0,EXPORT!EZ54="",EXPORT!EZ54="0"),"","W")</f>
        <v/>
      </c>
      <c r="T54" s="18" t="str">
        <f>IF(OR(EXPORT!FA54=0,EXPORT!FA54="",EXPORT!FA54="0"),"","frei")</f>
        <v/>
      </c>
      <c r="U54" s="18" t="str">
        <f t="shared" si="4"/>
        <v/>
      </c>
      <c r="V54" s="18" t="str">
        <f>IF(A54=3,ROUND(EXPORT!F54,0),"")</f>
        <v/>
      </c>
      <c r="W54" s="18" t="str">
        <f>IF(A54=3,ROUND(EXPORT!J54,0),"")</f>
        <v/>
      </c>
      <c r="X54" s="18" t="str">
        <f>IF(A54=3,ROUND(EXPORT!I54,0),"")</f>
        <v/>
      </c>
      <c r="Y54" s="18" t="str">
        <f>IF(A54=3,ROUND(EXPORT!K54,0),"")</f>
        <v/>
      </c>
      <c r="Z54" s="18" t="str">
        <f>IF(A54=3,ROUND(EXPORT!EG54,1),"")</f>
        <v/>
      </c>
    </row>
    <row r="55" spans="1:32">
      <c r="A55" s="18">
        <f>EXPORT!A55</f>
        <v>4</v>
      </c>
      <c r="B55" s="18" t="str">
        <f>IF(ISBLANK(EXPORT!B55),"",EXPORT!B55)</f>
        <v xml:space="preserve">Parmesan </v>
      </c>
      <c r="C55" s="18" t="str">
        <f t="shared" si="0"/>
        <v/>
      </c>
      <c r="D55" s="18" t="str">
        <f t="shared" si="1"/>
        <v/>
      </c>
      <c r="E55" s="18" t="str">
        <f t="shared" si="2"/>
        <v xml:space="preserve">Parmesan </v>
      </c>
      <c r="F55" s="18" t="str">
        <f>IF(OR(EXPORT!EM55=0,EXPORT!EM55="",EXPORT!EM55="0"),"","A")</f>
        <v/>
      </c>
      <c r="G55" s="18" t="str">
        <f>IF(OR(EXPORT!EN55=0,EXPORT!EN55="",EXPORT!EN55="0"),"","B")</f>
        <v/>
      </c>
      <c r="H55" s="18" t="str">
        <f>IF(OR(EXPORT!EO55=0,EXPORT!EO55="",EXPORT!EO55="0"),"","C")</f>
        <v/>
      </c>
      <c r="I55" s="18" t="str">
        <f>IF(OR(EXPORT!EP55=0,EXPORT!EP55="",EXPORT!EP55="0"),"","D")</f>
        <v/>
      </c>
      <c r="J55" s="18" t="str">
        <f>IF(OR(EXPORT!EQ55=0,EXPORT!EQ55="",EXPORT!EQ55="0"),"","E")</f>
        <v/>
      </c>
      <c r="K55" s="18" t="str">
        <f>IF(OR(EXPORT!ER55=0,EXPORT!ER55="",EXPORT!ER55="0"),"","F")</f>
        <v/>
      </c>
      <c r="L55" s="18" t="str">
        <f>IF(OR(EXPORT!ES55=0,EXPORT!ES55="",EXPORT!ES55="0"),"","G")</f>
        <v/>
      </c>
      <c r="M55" s="18" t="str">
        <f>IF(OR(EXPORT!ET55=0,EXPORT!ET55="",EXPORT!ET55="0"),"","H")</f>
        <v/>
      </c>
      <c r="N55" s="18" t="str">
        <f>IF(OR(EXPORT!EU55=0,EXPORT!EU55="",EXPORT!EU55="0"),"","L")</f>
        <v/>
      </c>
      <c r="O55" s="18" t="str">
        <f>IF(OR(EXPORT!EV55=0,EXPORT!EV55="",EXPORT!EV55="0"),"","M")</f>
        <v/>
      </c>
      <c r="P55" s="18" t="str">
        <f>IF(OR(EXPORT!EW55=0,EXPORT!EW55="",EXPORT!EW55="0"),"","N")</f>
        <v/>
      </c>
      <c r="Q55" s="18" t="str">
        <f>IF(OR(EXPORT!EX55=0,EXPORT!EX55="",EXPORT!EX55="0"),"","O")</f>
        <v/>
      </c>
      <c r="R55" s="18" t="str">
        <f>IF(OR(EXPORT!EY55=0,EXPORT!EY55="",EXPORT!EY55="0"),"","P")</f>
        <v/>
      </c>
      <c r="S55" s="18" t="str">
        <f>IF(OR(EXPORT!EZ55=0,EXPORT!EZ55="",EXPORT!EZ55="0"),"","W")</f>
        <v/>
      </c>
      <c r="T55" s="18" t="str">
        <f>IF(OR(EXPORT!FA55=0,EXPORT!FA55="",EXPORT!FA55="0"),"","frei")</f>
        <v/>
      </c>
      <c r="U55" s="18" t="str">
        <f t="shared" si="4"/>
        <v/>
      </c>
      <c r="V55" s="18" t="str">
        <f>IF(A55=3,ROUND(EXPORT!F55,0),"")</f>
        <v/>
      </c>
      <c r="W55" s="18" t="str">
        <f>IF(A55=3,ROUND(EXPORT!J55,0),"")</f>
        <v/>
      </c>
      <c r="X55" s="18" t="str">
        <f>IF(A55=3,ROUND(EXPORT!I55,0),"")</f>
        <v/>
      </c>
      <c r="Y55" s="18" t="str">
        <f>IF(A55=3,ROUND(EXPORT!K55,0),"")</f>
        <v/>
      </c>
      <c r="Z55" s="18" t="str">
        <f>IF(A55=3,ROUND(EXPORT!EG55,1),"")</f>
        <v/>
      </c>
    </row>
    <row r="56" spans="1:32">
      <c r="A56" s="18">
        <f>EXPORT!A56</f>
        <v>4</v>
      </c>
      <c r="B56" s="18" t="str">
        <f>IF(ISBLANK(EXPORT!B56),"",EXPORT!B56)</f>
        <v xml:space="preserve"> Salat</v>
      </c>
      <c r="C56" s="18" t="str">
        <f t="shared" si="0"/>
        <v>MO</v>
      </c>
      <c r="D56" s="18" t="str">
        <f t="shared" si="1"/>
        <v xml:space="preserve"> (MO)</v>
      </c>
      <c r="E56" s="18" t="str">
        <f t="shared" si="2"/>
        <v xml:space="preserve"> Salat (MO)</v>
      </c>
      <c r="F56" s="18" t="str">
        <f>IF(OR(EXPORT!EM56=0,EXPORT!EM56="",EXPORT!EM56="0"),"","A")</f>
        <v/>
      </c>
      <c r="G56" s="18" t="str">
        <f>IF(OR(EXPORT!EN56=0,EXPORT!EN56="",EXPORT!EN56="0"),"","B")</f>
        <v/>
      </c>
      <c r="H56" s="18" t="str">
        <f>IF(OR(EXPORT!EO56=0,EXPORT!EO56="",EXPORT!EO56="0"),"","C")</f>
        <v/>
      </c>
      <c r="I56" s="18" t="str">
        <f>IF(OR(EXPORT!EP56=0,EXPORT!EP56="",EXPORT!EP56="0"),"","D")</f>
        <v/>
      </c>
      <c r="J56" s="18" t="str">
        <f>IF(OR(EXPORT!EQ56=0,EXPORT!EQ56="",EXPORT!EQ56="0"),"","E")</f>
        <v/>
      </c>
      <c r="K56" s="18" t="str">
        <f>IF(OR(EXPORT!ER56=0,EXPORT!ER56="",EXPORT!ER56="0"),"","F")</f>
        <v/>
      </c>
      <c r="L56" s="18" t="str">
        <f>IF(OR(EXPORT!ES56=0,EXPORT!ES56="",EXPORT!ES56="0"),"","G")</f>
        <v/>
      </c>
      <c r="M56" s="18" t="str">
        <f>IF(OR(EXPORT!ET56=0,EXPORT!ET56="",EXPORT!ET56="0"),"","H")</f>
        <v/>
      </c>
      <c r="N56" s="18" t="str">
        <f>IF(OR(EXPORT!EU56=0,EXPORT!EU56="",EXPORT!EU56="0"),"","L")</f>
        <v/>
      </c>
      <c r="O56" s="18" t="str">
        <f>IF(OR(EXPORT!EV56=0,EXPORT!EV56="",EXPORT!EV56="0"),"","M")</f>
        <v>M</v>
      </c>
      <c r="P56" s="18" t="str">
        <f>IF(OR(EXPORT!EW56=0,EXPORT!EW56="",EXPORT!EW56="0"),"","N")</f>
        <v/>
      </c>
      <c r="Q56" s="18" t="str">
        <f>IF(OR(EXPORT!EX56=0,EXPORT!EX56="",EXPORT!EX56="0"),"","O")</f>
        <v>O</v>
      </c>
      <c r="R56" s="18" t="str">
        <f>IF(OR(EXPORT!EY56=0,EXPORT!EY56="",EXPORT!EY56="0"),"","P")</f>
        <v/>
      </c>
      <c r="S56" s="18" t="str">
        <f>IF(OR(EXPORT!EZ56=0,EXPORT!EZ56="",EXPORT!EZ56="0"),"","W")</f>
        <v/>
      </c>
      <c r="T56" s="18" t="str">
        <f>IF(OR(EXPORT!FA56=0,EXPORT!FA56="",EXPORT!FA56="0"),"","frei")</f>
        <v/>
      </c>
      <c r="U56" s="18" t="str">
        <f t="shared" si="4"/>
        <v/>
      </c>
      <c r="V56" s="18" t="str">
        <f>IF(A56=3,ROUND(EXPORT!F56,0),"")</f>
        <v/>
      </c>
      <c r="W56" s="18" t="str">
        <f>IF(A56=3,ROUND(EXPORT!J56,0),"")</f>
        <v/>
      </c>
      <c r="X56" s="18" t="str">
        <f>IF(A56=3,ROUND(EXPORT!I56,0),"")</f>
        <v/>
      </c>
      <c r="Y56" s="18" t="str">
        <f>IF(A56=3,ROUND(EXPORT!K56,0),"")</f>
        <v/>
      </c>
      <c r="Z56" s="18" t="str">
        <f>IF(A56=3,ROUND(EXPORT!EG56,1),"")</f>
        <v/>
      </c>
    </row>
    <row r="57" spans="1:32">
      <c r="A57" s="18">
        <f>EXPORT!A57</f>
        <v>3</v>
      </c>
      <c r="B57" s="18" t="str">
        <f>IF(ISBLANK(EXPORT!B57),"",EXPORT!B57)</f>
        <v>Süß Mittagessen</v>
      </c>
      <c r="C57" s="18" t="str">
        <f t="shared" si="0"/>
        <v>ACG</v>
      </c>
      <c r="D57" s="18" t="str">
        <f t="shared" si="1"/>
        <v xml:space="preserve"> (ACG)</v>
      </c>
      <c r="E57" s="18" t="str">
        <f t="shared" si="2"/>
        <v>Süß Mittagessen (ACG)</v>
      </c>
      <c r="F57" s="18" t="str">
        <f>IF(OR(EXPORT!EM57=0,EXPORT!EM57="",EXPORT!EM57="0"),"","A")</f>
        <v>A</v>
      </c>
      <c r="G57" s="18" t="str">
        <f>IF(OR(EXPORT!EN57=0,EXPORT!EN57="",EXPORT!EN57="0"),"","B")</f>
        <v/>
      </c>
      <c r="H57" s="18" t="str">
        <f>IF(OR(EXPORT!EO57=0,EXPORT!EO57="",EXPORT!EO57="0"),"","C")</f>
        <v>C</v>
      </c>
      <c r="I57" s="18" t="str">
        <f>IF(OR(EXPORT!EP57=0,EXPORT!EP57="",EXPORT!EP57="0"),"","D")</f>
        <v/>
      </c>
      <c r="J57" s="18" t="str">
        <f>IF(OR(EXPORT!EQ57=0,EXPORT!EQ57="",EXPORT!EQ57="0"),"","E")</f>
        <v/>
      </c>
      <c r="K57" s="18" t="str">
        <f>IF(OR(EXPORT!ER57=0,EXPORT!ER57="",EXPORT!ER57="0"),"","F")</f>
        <v/>
      </c>
      <c r="L57" s="18" t="str">
        <f>IF(OR(EXPORT!ES57=0,EXPORT!ES57="",EXPORT!ES57="0"),"","G")</f>
        <v>G</v>
      </c>
      <c r="M57" s="18" t="str">
        <f>IF(OR(EXPORT!ET57=0,EXPORT!ET57="",EXPORT!ET57="0"),"","H")</f>
        <v/>
      </c>
      <c r="N57" s="18" t="str">
        <f>IF(OR(EXPORT!EU57=0,EXPORT!EU57="",EXPORT!EU57="0"),"","L")</f>
        <v/>
      </c>
      <c r="O57" s="18" t="str">
        <f>IF(OR(EXPORT!EV57=0,EXPORT!EV57="",EXPORT!EV57="0"),"","M")</f>
        <v/>
      </c>
      <c r="P57" s="18" t="str">
        <f>IF(OR(EXPORT!EW57=0,EXPORT!EW57="",EXPORT!EW57="0"),"","N")</f>
        <v/>
      </c>
      <c r="Q57" s="18" t="str">
        <f>IF(OR(EXPORT!EX57=0,EXPORT!EX57="",EXPORT!EX57="0"),"","O")</f>
        <v/>
      </c>
      <c r="R57" s="18" t="str">
        <f>IF(OR(EXPORT!EY57=0,EXPORT!EY57="",EXPORT!EY57="0"),"","P")</f>
        <v/>
      </c>
      <c r="S57" s="18" t="str">
        <f>IF(OR(EXPORT!EZ57=0,EXPORT!EZ57="",EXPORT!EZ57="0"),"","W")</f>
        <v/>
      </c>
      <c r="T57" s="18" t="str">
        <f>IF(OR(EXPORT!FA57=0,EXPORT!FA57="",EXPORT!FA57="0"),"","frei")</f>
        <v/>
      </c>
      <c r="U57" s="18" t="str">
        <f t="shared" si="4"/>
        <v xml:space="preserve">464 Kcal / 15 g Fett / 21 g Proteine / 59 g KH / 4,9 BE </v>
      </c>
      <c r="V57" s="18">
        <f>IF(A57=3,ROUND(EXPORT!F57,0),"")</f>
        <v>464</v>
      </c>
      <c r="W57" s="18">
        <f>IF(A57=3,ROUND(EXPORT!J57,0),"")</f>
        <v>15</v>
      </c>
      <c r="X57" s="18">
        <f>IF(A57=3,ROUND(EXPORT!I57,0),"")</f>
        <v>21</v>
      </c>
      <c r="Y57" s="18">
        <f>IF(A57=3,ROUND(EXPORT!K57,0),"")</f>
        <v>59</v>
      </c>
      <c r="Z57" s="18">
        <f>IF(A57=3,ROUND(EXPORT!EG57,1),"")</f>
        <v>4.9000000000000004</v>
      </c>
      <c r="AA57" s="18" t="str">
        <f t="shared" ref="AA57" si="17">IF($A57=3,AB57&amp;" Kcal / "&amp;AC57&amp;" g Fett / "&amp;AD57&amp;" g Proteine / "&amp;AE57&amp;" g KH / "&amp;AF57&amp;" BE ","")</f>
        <v xml:space="preserve">622 Kcal / 18 g Fett / 26 g Proteine / 88 g KH / 7,2 BE </v>
      </c>
      <c r="AB57" s="18">
        <f>V57+V45+V65</f>
        <v>622</v>
      </c>
      <c r="AC57" s="18">
        <f t="shared" ref="AC57:AF57" si="18">W57+W45+W65</f>
        <v>18</v>
      </c>
      <c r="AD57" s="18">
        <f t="shared" si="18"/>
        <v>26</v>
      </c>
      <c r="AE57" s="18">
        <f t="shared" si="18"/>
        <v>88</v>
      </c>
      <c r="AF57" s="18">
        <f t="shared" si="18"/>
        <v>7.2000000000000011</v>
      </c>
    </row>
    <row r="58" spans="1:32">
      <c r="A58" s="18">
        <f>EXPORT!A58</f>
        <v>4</v>
      </c>
      <c r="B58" s="18" t="str">
        <f>IF(ISBLANK(EXPORT!B58),"",EXPORT!B58)</f>
        <v xml:space="preserve"> Erdbeerauflauf</v>
      </c>
      <c r="C58" s="18" t="str">
        <f t="shared" si="0"/>
        <v>ACG</v>
      </c>
      <c r="D58" s="18" t="str">
        <f t="shared" si="1"/>
        <v xml:space="preserve"> (ACG)</v>
      </c>
      <c r="E58" s="18" t="str">
        <f t="shared" si="2"/>
        <v xml:space="preserve"> Erdbeerauflauf (ACG)</v>
      </c>
      <c r="F58" s="18" t="str">
        <f>IF(OR(EXPORT!EM58=0,EXPORT!EM58="",EXPORT!EM58="0"),"","A")</f>
        <v>A</v>
      </c>
      <c r="G58" s="18" t="str">
        <f>IF(OR(EXPORT!EN58=0,EXPORT!EN58="",EXPORT!EN58="0"),"","B")</f>
        <v/>
      </c>
      <c r="H58" s="18" t="str">
        <f>IF(OR(EXPORT!EO58=0,EXPORT!EO58="",EXPORT!EO58="0"),"","C")</f>
        <v>C</v>
      </c>
      <c r="I58" s="18" t="str">
        <f>IF(OR(EXPORT!EP58=0,EXPORT!EP58="",EXPORT!EP58="0"),"","D")</f>
        <v/>
      </c>
      <c r="J58" s="18" t="str">
        <f>IF(OR(EXPORT!EQ58=0,EXPORT!EQ58="",EXPORT!EQ58="0"),"","E")</f>
        <v/>
      </c>
      <c r="K58" s="18" t="str">
        <f>IF(OR(EXPORT!ER58=0,EXPORT!ER58="",EXPORT!ER58="0"),"","F")</f>
        <v/>
      </c>
      <c r="L58" s="18" t="str">
        <f>IF(OR(EXPORT!ES58=0,EXPORT!ES58="",EXPORT!ES58="0"),"","G")</f>
        <v>G</v>
      </c>
      <c r="M58" s="18" t="str">
        <f>IF(OR(EXPORT!ET58=0,EXPORT!ET58="",EXPORT!ET58="0"),"","H")</f>
        <v/>
      </c>
      <c r="N58" s="18" t="str">
        <f>IF(OR(EXPORT!EU58=0,EXPORT!EU58="",EXPORT!EU58="0"),"","L")</f>
        <v/>
      </c>
      <c r="O58" s="18" t="str">
        <f>IF(OR(EXPORT!EV58=0,EXPORT!EV58="",EXPORT!EV58="0"),"","M")</f>
        <v/>
      </c>
      <c r="P58" s="18" t="str">
        <f>IF(OR(EXPORT!EW58=0,EXPORT!EW58="",EXPORT!EW58="0"),"","N")</f>
        <v/>
      </c>
      <c r="Q58" s="18" t="str">
        <f>IF(OR(EXPORT!EX58=0,EXPORT!EX58="",EXPORT!EX58="0"),"","O")</f>
        <v/>
      </c>
      <c r="R58" s="18" t="str">
        <f>IF(OR(EXPORT!EY58=0,EXPORT!EY58="",EXPORT!EY58="0"),"","P")</f>
        <v/>
      </c>
      <c r="S58" s="18" t="str">
        <f>IF(OR(EXPORT!EZ58=0,EXPORT!EZ58="",EXPORT!EZ58="0"),"","W")</f>
        <v/>
      </c>
      <c r="T58" s="18" t="str">
        <f>IF(OR(EXPORT!FA58=0,EXPORT!FA58="",EXPORT!FA58="0"),"","frei")</f>
        <v/>
      </c>
      <c r="U58" s="18" t="str">
        <f t="shared" si="4"/>
        <v/>
      </c>
      <c r="V58" s="18" t="str">
        <f>IF(A58=3,ROUND(EXPORT!F58,0),"")</f>
        <v/>
      </c>
      <c r="W58" s="18" t="str">
        <f>IF(A58=3,ROUND(EXPORT!J58,0),"")</f>
        <v/>
      </c>
      <c r="X58" s="18" t="str">
        <f>IF(A58=3,ROUND(EXPORT!I58,0),"")</f>
        <v/>
      </c>
      <c r="Y58" s="18" t="str">
        <f>IF(A58=3,ROUND(EXPORT!K58,0),"")</f>
        <v/>
      </c>
      <c r="Z58" s="18" t="str">
        <f>IF(A58=3,ROUND(EXPORT!EG58,1),"")</f>
        <v/>
      </c>
    </row>
    <row r="59" spans="1:32">
      <c r="A59" s="18">
        <f>EXPORT!A59</f>
        <v>4</v>
      </c>
      <c r="B59" s="18" t="str">
        <f>IF(ISBLANK(EXPORT!B59),"",EXPORT!B59)</f>
        <v xml:space="preserve"> .</v>
      </c>
      <c r="C59" s="18" t="str">
        <f t="shared" si="0"/>
        <v/>
      </c>
      <c r="D59" s="18" t="str">
        <f t="shared" si="1"/>
        <v/>
      </c>
      <c r="E59" s="18" t="str">
        <f t="shared" si="2"/>
        <v/>
      </c>
      <c r="F59" s="18" t="str">
        <f>IF(OR(EXPORT!EM59=0,EXPORT!EM59="",EXPORT!EM59="0"),"","A")</f>
        <v/>
      </c>
      <c r="G59" s="18" t="str">
        <f>IF(OR(EXPORT!EN59=0,EXPORT!EN59="",EXPORT!EN59="0"),"","B")</f>
        <v/>
      </c>
      <c r="H59" s="18" t="str">
        <f>IF(OR(EXPORT!EO59=0,EXPORT!EO59="",EXPORT!EO59="0"),"","C")</f>
        <v/>
      </c>
      <c r="I59" s="18" t="str">
        <f>IF(OR(EXPORT!EP59=0,EXPORT!EP59="",EXPORT!EP59="0"),"","D")</f>
        <v/>
      </c>
      <c r="J59" s="18" t="str">
        <f>IF(OR(EXPORT!EQ59=0,EXPORT!EQ59="",EXPORT!EQ59="0"),"","E")</f>
        <v/>
      </c>
      <c r="K59" s="18" t="str">
        <f>IF(OR(EXPORT!ER59=0,EXPORT!ER59="",EXPORT!ER59="0"),"","F")</f>
        <v/>
      </c>
      <c r="L59" s="18" t="str">
        <f>IF(OR(EXPORT!ES59=0,EXPORT!ES59="",EXPORT!ES59="0"),"","G")</f>
        <v/>
      </c>
      <c r="M59" s="18" t="str">
        <f>IF(OR(EXPORT!ET59=0,EXPORT!ET59="",EXPORT!ET59="0"),"","H")</f>
        <v/>
      </c>
      <c r="N59" s="18" t="str">
        <f>IF(OR(EXPORT!EU59=0,EXPORT!EU59="",EXPORT!EU59="0"),"","L")</f>
        <v/>
      </c>
      <c r="O59" s="18" t="str">
        <f>IF(OR(EXPORT!EV59=0,EXPORT!EV59="",EXPORT!EV59="0"),"","M")</f>
        <v/>
      </c>
      <c r="P59" s="18" t="str">
        <f>IF(OR(EXPORT!EW59=0,EXPORT!EW59="",EXPORT!EW59="0"),"","N")</f>
        <v/>
      </c>
      <c r="Q59" s="18" t="str">
        <f>IF(OR(EXPORT!EX59=0,EXPORT!EX59="",EXPORT!EX59="0"),"","O")</f>
        <v/>
      </c>
      <c r="R59" s="18" t="str">
        <f>IF(OR(EXPORT!EY59=0,EXPORT!EY59="",EXPORT!EY59="0"),"","P")</f>
        <v/>
      </c>
      <c r="S59" s="18" t="str">
        <f>IF(OR(EXPORT!EZ59=0,EXPORT!EZ59="",EXPORT!EZ59="0"),"","W")</f>
        <v/>
      </c>
      <c r="T59" s="18" t="str">
        <f>IF(OR(EXPORT!FA59=0,EXPORT!FA59="",EXPORT!FA59="0"),"","frei")</f>
        <v>frei</v>
      </c>
      <c r="U59" s="18" t="str">
        <f t="shared" si="4"/>
        <v/>
      </c>
      <c r="V59" s="18" t="str">
        <f>IF(A59=3,ROUND(EXPORT!F59,0),"")</f>
        <v/>
      </c>
      <c r="W59" s="18" t="str">
        <f>IF(A59=3,ROUND(EXPORT!J59,0),"")</f>
        <v/>
      </c>
      <c r="X59" s="18" t="str">
        <f>IF(A59=3,ROUND(EXPORT!I59,0),"")</f>
        <v/>
      </c>
      <c r="Y59" s="18" t="str">
        <f>IF(A59=3,ROUND(EXPORT!K59,0),"")</f>
        <v/>
      </c>
      <c r="Z59" s="18" t="str">
        <f>IF(A59=3,ROUND(EXPORT!EG59,1),"")</f>
        <v/>
      </c>
    </row>
    <row r="60" spans="1:32">
      <c r="A60" s="18">
        <f>EXPORT!A60</f>
        <v>4</v>
      </c>
      <c r="B60" s="18" t="str">
        <f>IF(ISBLANK(EXPORT!B60),"",EXPORT!B60)</f>
        <v xml:space="preserve"> .</v>
      </c>
      <c r="C60" s="18" t="str">
        <f t="shared" si="0"/>
        <v/>
      </c>
      <c r="D60" s="18" t="str">
        <f t="shared" si="1"/>
        <v/>
      </c>
      <c r="E60" s="18" t="str">
        <f t="shared" si="2"/>
        <v/>
      </c>
      <c r="F60" s="18" t="str">
        <f>IF(OR(EXPORT!EM60=0,EXPORT!EM60="",EXPORT!EM60="0"),"","A")</f>
        <v/>
      </c>
      <c r="G60" s="18" t="str">
        <f>IF(OR(EXPORT!EN60=0,EXPORT!EN60="",EXPORT!EN60="0"),"","B")</f>
        <v/>
      </c>
      <c r="H60" s="18" t="str">
        <f>IF(OR(EXPORT!EO60=0,EXPORT!EO60="",EXPORT!EO60="0"),"","C")</f>
        <v/>
      </c>
      <c r="I60" s="18" t="str">
        <f>IF(OR(EXPORT!EP60=0,EXPORT!EP60="",EXPORT!EP60="0"),"","D")</f>
        <v/>
      </c>
      <c r="J60" s="18" t="str">
        <f>IF(OR(EXPORT!EQ60=0,EXPORT!EQ60="",EXPORT!EQ60="0"),"","E")</f>
        <v/>
      </c>
      <c r="K60" s="18" t="str">
        <f>IF(OR(EXPORT!ER60=0,EXPORT!ER60="",EXPORT!ER60="0"),"","F")</f>
        <v/>
      </c>
      <c r="L60" s="18" t="str">
        <f>IF(OR(EXPORT!ES60=0,EXPORT!ES60="",EXPORT!ES60="0"),"","G")</f>
        <v/>
      </c>
      <c r="M60" s="18" t="str">
        <f>IF(OR(EXPORT!ET60=0,EXPORT!ET60="",EXPORT!ET60="0"),"","H")</f>
        <v/>
      </c>
      <c r="N60" s="18" t="str">
        <f>IF(OR(EXPORT!EU60=0,EXPORT!EU60="",EXPORT!EU60="0"),"","L")</f>
        <v/>
      </c>
      <c r="O60" s="18" t="str">
        <f>IF(OR(EXPORT!EV60=0,EXPORT!EV60="",EXPORT!EV60="0"),"","M")</f>
        <v/>
      </c>
      <c r="P60" s="18" t="str">
        <f>IF(OR(EXPORT!EW60=0,EXPORT!EW60="",EXPORT!EW60="0"),"","N")</f>
        <v/>
      </c>
      <c r="Q60" s="18" t="str">
        <f>IF(OR(EXPORT!EX60=0,EXPORT!EX60="",EXPORT!EX60="0"),"","O")</f>
        <v/>
      </c>
      <c r="R60" s="18" t="str">
        <f>IF(OR(EXPORT!EY60=0,EXPORT!EY60="",EXPORT!EY60="0"),"","P")</f>
        <v/>
      </c>
      <c r="S60" s="18" t="str">
        <f>IF(OR(EXPORT!EZ60=0,EXPORT!EZ60="",EXPORT!EZ60="0"),"","W")</f>
        <v/>
      </c>
      <c r="T60" s="18" t="str">
        <f>IF(OR(EXPORT!FA60=0,EXPORT!FA60="",EXPORT!FA60="0"),"","frei")</f>
        <v>frei</v>
      </c>
      <c r="U60" s="18" t="str">
        <f t="shared" si="4"/>
        <v/>
      </c>
      <c r="V60" s="18" t="str">
        <f>IF(A60=3,ROUND(EXPORT!F60,0),"")</f>
        <v/>
      </c>
      <c r="W60" s="18" t="str">
        <f>IF(A60=3,ROUND(EXPORT!J60,0),"")</f>
        <v/>
      </c>
      <c r="X60" s="18" t="str">
        <f>IF(A60=3,ROUND(EXPORT!I60,0),"")</f>
        <v/>
      </c>
      <c r="Y60" s="18" t="str">
        <f>IF(A60=3,ROUND(EXPORT!K60,0),"")</f>
        <v/>
      </c>
      <c r="Z60" s="18" t="str">
        <f>IF(A60=3,ROUND(EXPORT!EG60,1),"")</f>
        <v/>
      </c>
    </row>
    <row r="61" spans="1:32">
      <c r="A61" s="18">
        <f>EXPORT!A61</f>
        <v>3</v>
      </c>
      <c r="B61" s="18" t="str">
        <f>IF(ISBLANK(EXPORT!B61),"",EXPORT!B61)</f>
        <v>Brei Salzig Mittag</v>
      </c>
      <c r="C61" s="18" t="str">
        <f t="shared" si="0"/>
        <v>ACFGLO</v>
      </c>
      <c r="D61" s="18" t="str">
        <f t="shared" si="1"/>
        <v xml:space="preserve"> (ACFGLO)</v>
      </c>
      <c r="E61" s="18" t="str">
        <f t="shared" si="2"/>
        <v>Brei Salzig Mittag (ACFGLO)</v>
      </c>
      <c r="F61" s="18" t="str">
        <f>IF(OR(EXPORT!EM61=0,EXPORT!EM61="",EXPORT!EM61="0"),"","A")</f>
        <v>A</v>
      </c>
      <c r="G61" s="18" t="str">
        <f>IF(OR(EXPORT!EN61=0,EXPORT!EN61="",EXPORT!EN61="0"),"","B")</f>
        <v/>
      </c>
      <c r="H61" s="18" t="str">
        <f>IF(OR(EXPORT!EO61=0,EXPORT!EO61="",EXPORT!EO61="0"),"","C")</f>
        <v>C</v>
      </c>
      <c r="I61" s="18" t="str">
        <f>IF(OR(EXPORT!EP61=0,EXPORT!EP61="",EXPORT!EP61="0"),"","D")</f>
        <v/>
      </c>
      <c r="J61" s="18" t="str">
        <f>IF(OR(EXPORT!EQ61=0,EXPORT!EQ61="",EXPORT!EQ61="0"),"","E")</f>
        <v/>
      </c>
      <c r="K61" s="18" t="str">
        <f>IF(OR(EXPORT!ER61=0,EXPORT!ER61="",EXPORT!ER61="0"),"","F")</f>
        <v>F</v>
      </c>
      <c r="L61" s="18" t="str">
        <f>IF(OR(EXPORT!ES61=0,EXPORT!ES61="",EXPORT!ES61="0"),"","G")</f>
        <v>G</v>
      </c>
      <c r="M61" s="18" t="str">
        <f>IF(OR(EXPORT!ET61=0,EXPORT!ET61="",EXPORT!ET61="0"),"","H")</f>
        <v/>
      </c>
      <c r="N61" s="18" t="str">
        <f>IF(OR(EXPORT!EU61=0,EXPORT!EU61="",EXPORT!EU61="0"),"","L")</f>
        <v>L</v>
      </c>
      <c r="O61" s="18" t="str">
        <f>IF(OR(EXPORT!EV61=0,EXPORT!EV61="",EXPORT!EV61="0"),"","M")</f>
        <v/>
      </c>
      <c r="P61" s="18" t="str">
        <f>IF(OR(EXPORT!EW61=0,EXPORT!EW61="",EXPORT!EW61="0"),"","N")</f>
        <v/>
      </c>
      <c r="Q61" s="18" t="str">
        <f>IF(OR(EXPORT!EX61=0,EXPORT!EX61="",EXPORT!EX61="0"),"","O")</f>
        <v>O</v>
      </c>
      <c r="R61" s="18" t="str">
        <f>IF(OR(EXPORT!EY61=0,EXPORT!EY61="",EXPORT!EY61="0"),"","P")</f>
        <v/>
      </c>
      <c r="S61" s="18" t="str">
        <f>IF(OR(EXPORT!EZ61=0,EXPORT!EZ61="",EXPORT!EZ61="0"),"","W")</f>
        <v/>
      </c>
      <c r="T61" s="18" t="str">
        <f>IF(OR(EXPORT!FA61=0,EXPORT!FA61="",EXPORT!FA61="0"),"","frei")</f>
        <v/>
      </c>
      <c r="U61" s="18" t="str">
        <f t="shared" si="4"/>
        <v xml:space="preserve">457 Kcal / 31 g Fett / 23 g Proteine / 21 g KH / 1,7 BE </v>
      </c>
      <c r="V61" s="18">
        <f>IF(A61=3,ROUND(EXPORT!F61,0),"")</f>
        <v>457</v>
      </c>
      <c r="W61" s="18">
        <f>IF(A61=3,ROUND(EXPORT!J61,0),"")</f>
        <v>31</v>
      </c>
      <c r="X61" s="18">
        <f>IF(A61=3,ROUND(EXPORT!I61,0),"")</f>
        <v>23</v>
      </c>
      <c r="Y61" s="18">
        <f>IF(A61=3,ROUND(EXPORT!K61,0),"")</f>
        <v>21</v>
      </c>
      <c r="Z61" s="18">
        <f>IF(A61=3,ROUND(EXPORT!EG61,1),"")</f>
        <v>1.7</v>
      </c>
      <c r="AA61" s="18" t="str">
        <f t="shared" ref="AA61" si="19">IF($A61=3,AB61&amp;" Kcal / "&amp;AC61&amp;" g Fett / "&amp;AD61&amp;" g Proteine / "&amp;AE61&amp;" g KH / "&amp;AF61&amp;" BE ","")</f>
        <v xml:space="preserve">457 Kcal / 31 g Fett / 23 g Proteine / 21 g KH / 1,7 BE </v>
      </c>
      <c r="AB61" s="18">
        <f>V61</f>
        <v>457</v>
      </c>
      <c r="AC61" s="18">
        <f t="shared" ref="AC61:AF61" si="20">W61</f>
        <v>31</v>
      </c>
      <c r="AD61" s="18">
        <f t="shared" si="20"/>
        <v>23</v>
      </c>
      <c r="AE61" s="18">
        <f t="shared" si="20"/>
        <v>21</v>
      </c>
      <c r="AF61" s="18">
        <f t="shared" si="20"/>
        <v>1.7</v>
      </c>
    </row>
    <row r="62" spans="1:32">
      <c r="A62" s="18">
        <f>EXPORT!A62</f>
        <v>4</v>
      </c>
      <c r="B62" s="18" t="str">
        <f>IF(ISBLANK(EXPORT!B62),"",EXPORT!B62)</f>
        <v xml:space="preserve"> Schinkenflan</v>
      </c>
      <c r="C62" s="18" t="str">
        <f t="shared" si="0"/>
        <v>ACG</v>
      </c>
      <c r="D62" s="18" t="str">
        <f t="shared" si="1"/>
        <v xml:space="preserve"> (ACG)</v>
      </c>
      <c r="E62" s="18" t="str">
        <f t="shared" si="2"/>
        <v xml:space="preserve"> Schinkenflan (ACG)</v>
      </c>
      <c r="F62" s="18" t="str">
        <f>IF(OR(EXPORT!EM62=0,EXPORT!EM62="",EXPORT!EM62="0"),"","A")</f>
        <v>A</v>
      </c>
      <c r="G62" s="18" t="str">
        <f>IF(OR(EXPORT!EN62=0,EXPORT!EN62="",EXPORT!EN62="0"),"","B")</f>
        <v/>
      </c>
      <c r="H62" s="18" t="str">
        <f>IF(OR(EXPORT!EO62=0,EXPORT!EO62="",EXPORT!EO62="0"),"","C")</f>
        <v>C</v>
      </c>
      <c r="I62" s="18" t="str">
        <f>IF(OR(EXPORT!EP62=0,EXPORT!EP62="",EXPORT!EP62="0"),"","D")</f>
        <v/>
      </c>
      <c r="J62" s="18" t="str">
        <f>IF(OR(EXPORT!EQ62=0,EXPORT!EQ62="",EXPORT!EQ62="0"),"","E")</f>
        <v/>
      </c>
      <c r="K62" s="18" t="str">
        <f>IF(OR(EXPORT!ER62=0,EXPORT!ER62="",EXPORT!ER62="0"),"","F")</f>
        <v/>
      </c>
      <c r="L62" s="18" t="str">
        <f>IF(OR(EXPORT!ES62=0,EXPORT!ES62="",EXPORT!ES62="0"),"","G")</f>
        <v>G</v>
      </c>
      <c r="M62" s="18" t="str">
        <f>IF(OR(EXPORT!ET62=0,EXPORT!ET62="",EXPORT!ET62="0"),"","H")</f>
        <v/>
      </c>
      <c r="N62" s="18" t="str">
        <f>IF(OR(EXPORT!EU62=0,EXPORT!EU62="",EXPORT!EU62="0"),"","L")</f>
        <v/>
      </c>
      <c r="O62" s="18" t="str">
        <f>IF(OR(EXPORT!EV62=0,EXPORT!EV62="",EXPORT!EV62="0"),"","M")</f>
        <v/>
      </c>
      <c r="P62" s="18" t="str">
        <f>IF(OR(EXPORT!EW62=0,EXPORT!EW62="",EXPORT!EW62="0"),"","N")</f>
        <v/>
      </c>
      <c r="Q62" s="18" t="str">
        <f>IF(OR(EXPORT!EX62=0,EXPORT!EX62="",EXPORT!EX62="0"),"","O")</f>
        <v/>
      </c>
      <c r="R62" s="18" t="str">
        <f>IF(OR(EXPORT!EY62=0,EXPORT!EY62="",EXPORT!EY62="0"),"","P")</f>
        <v/>
      </c>
      <c r="S62" s="18" t="str">
        <f>IF(OR(EXPORT!EZ62=0,EXPORT!EZ62="",EXPORT!EZ62="0"),"","W")</f>
        <v/>
      </c>
      <c r="T62" s="18" t="str">
        <f>IF(OR(EXPORT!FA62=0,EXPORT!FA62="",EXPORT!FA62="0"),"","frei")</f>
        <v/>
      </c>
      <c r="U62" s="18" t="str">
        <f t="shared" si="4"/>
        <v/>
      </c>
      <c r="V62" s="18" t="str">
        <f>IF(A62=3,ROUND(EXPORT!F62,0),"")</f>
        <v/>
      </c>
      <c r="W62" s="18" t="str">
        <f>IF(A62=3,ROUND(EXPORT!J62,0),"")</f>
        <v/>
      </c>
      <c r="X62" s="18" t="str">
        <f>IF(A62=3,ROUND(EXPORT!I62,0),"")</f>
        <v/>
      </c>
      <c r="Y62" s="18" t="str">
        <f>IF(A62=3,ROUND(EXPORT!K62,0),"")</f>
        <v/>
      </c>
      <c r="Z62" s="18" t="str">
        <f>IF(A62=3,ROUND(EXPORT!EG62,1),"")</f>
        <v/>
      </c>
    </row>
    <row r="63" spans="1:32">
      <c r="A63" s="18">
        <f>EXPORT!A63</f>
        <v>4</v>
      </c>
      <c r="B63" s="18" t="str">
        <f>IF(ISBLANK(EXPORT!B63),"",EXPORT!B63)</f>
        <v xml:space="preserve"> Krensauce</v>
      </c>
      <c r="C63" s="18" t="str">
        <f t="shared" si="0"/>
        <v>AFGLO</v>
      </c>
      <c r="D63" s="18" t="str">
        <f t="shared" si="1"/>
        <v xml:space="preserve"> (AFGLO)</v>
      </c>
      <c r="E63" s="18" t="str">
        <f t="shared" si="2"/>
        <v xml:space="preserve"> Krensauce (AFGLO)</v>
      </c>
      <c r="F63" s="18" t="str">
        <f>IF(OR(EXPORT!EM63=0,EXPORT!EM63="",EXPORT!EM63="0"),"","A")</f>
        <v>A</v>
      </c>
      <c r="G63" s="18" t="str">
        <f>IF(OR(EXPORT!EN63=0,EXPORT!EN63="",EXPORT!EN63="0"),"","B")</f>
        <v/>
      </c>
      <c r="H63" s="18" t="str">
        <f>IF(OR(EXPORT!EO63=0,EXPORT!EO63="",EXPORT!EO63="0"),"","C")</f>
        <v/>
      </c>
      <c r="I63" s="18" t="str">
        <f>IF(OR(EXPORT!EP63=0,EXPORT!EP63="",EXPORT!EP63="0"),"","D")</f>
        <v/>
      </c>
      <c r="J63" s="18" t="str">
        <f>IF(OR(EXPORT!EQ63=0,EXPORT!EQ63="",EXPORT!EQ63="0"),"","E")</f>
        <v/>
      </c>
      <c r="K63" s="18" t="str">
        <f>IF(OR(EXPORT!ER63=0,EXPORT!ER63="",EXPORT!ER63="0"),"","F")</f>
        <v>F</v>
      </c>
      <c r="L63" s="18" t="str">
        <f>IF(OR(EXPORT!ES63=0,EXPORT!ES63="",EXPORT!ES63="0"),"","G")</f>
        <v>G</v>
      </c>
      <c r="M63" s="18" t="str">
        <f>IF(OR(EXPORT!ET63=0,EXPORT!ET63="",EXPORT!ET63="0"),"","H")</f>
        <v/>
      </c>
      <c r="N63" s="18" t="str">
        <f>IF(OR(EXPORT!EU63=0,EXPORT!EU63="",EXPORT!EU63="0"),"","L")</f>
        <v>L</v>
      </c>
      <c r="O63" s="18" t="str">
        <f>IF(OR(EXPORT!EV63=0,EXPORT!EV63="",EXPORT!EV63="0"),"","M")</f>
        <v/>
      </c>
      <c r="P63" s="18" t="str">
        <f>IF(OR(EXPORT!EW63=0,EXPORT!EW63="",EXPORT!EW63="0"),"","N")</f>
        <v/>
      </c>
      <c r="Q63" s="18" t="str">
        <f>IF(OR(EXPORT!EX63=0,EXPORT!EX63="",EXPORT!EX63="0"),"","O")</f>
        <v>O</v>
      </c>
      <c r="R63" s="18" t="str">
        <f>IF(OR(EXPORT!EY63=0,EXPORT!EY63="",EXPORT!EY63="0"),"","P")</f>
        <v/>
      </c>
      <c r="S63" s="18" t="str">
        <f>IF(OR(EXPORT!EZ63=0,EXPORT!EZ63="",EXPORT!EZ63="0"),"","W")</f>
        <v/>
      </c>
      <c r="T63" s="18" t="str">
        <f>IF(OR(EXPORT!FA63=0,EXPORT!FA63="",EXPORT!FA63="0"),"","frei")</f>
        <v/>
      </c>
      <c r="U63" s="18" t="str">
        <f t="shared" si="4"/>
        <v/>
      </c>
      <c r="V63" s="18" t="str">
        <f>IF(A63=3,ROUND(EXPORT!F63,0),"")</f>
        <v/>
      </c>
      <c r="W63" s="18" t="str">
        <f>IF(A63=3,ROUND(EXPORT!J63,0),"")</f>
        <v/>
      </c>
      <c r="X63" s="18" t="str">
        <f>IF(A63=3,ROUND(EXPORT!I63,0),"")</f>
        <v/>
      </c>
      <c r="Y63" s="18" t="str">
        <f>IF(A63=3,ROUND(EXPORT!K63,0),"")</f>
        <v/>
      </c>
      <c r="Z63" s="18" t="str">
        <f>IF(A63=3,ROUND(EXPORT!EG63,1),"")</f>
        <v/>
      </c>
    </row>
    <row r="64" spans="1:32">
      <c r="A64" s="18">
        <f>EXPORT!A64</f>
        <v>4</v>
      </c>
      <c r="B64" s="18" t="str">
        <f>IF(ISBLANK(EXPORT!B64),"",EXPORT!B64)</f>
        <v xml:space="preserve"> Erdäpfelpüree</v>
      </c>
      <c r="C64" s="18" t="str">
        <f t="shared" si="0"/>
        <v>G</v>
      </c>
      <c r="D64" s="18" t="str">
        <f t="shared" si="1"/>
        <v xml:space="preserve"> (G)</v>
      </c>
      <c r="E64" s="18" t="str">
        <f t="shared" si="2"/>
        <v xml:space="preserve"> Erdäpfelpüree (G)</v>
      </c>
      <c r="F64" s="18" t="str">
        <f>IF(OR(EXPORT!EM64=0,EXPORT!EM64="",EXPORT!EM64="0"),"","A")</f>
        <v/>
      </c>
      <c r="G64" s="18" t="str">
        <f>IF(OR(EXPORT!EN64=0,EXPORT!EN64="",EXPORT!EN64="0"),"","B")</f>
        <v/>
      </c>
      <c r="H64" s="18" t="str">
        <f>IF(OR(EXPORT!EO64=0,EXPORT!EO64="",EXPORT!EO64="0"),"","C")</f>
        <v/>
      </c>
      <c r="I64" s="18" t="str">
        <f>IF(OR(EXPORT!EP64=0,EXPORT!EP64="",EXPORT!EP64="0"),"","D")</f>
        <v/>
      </c>
      <c r="J64" s="18" t="str">
        <f>IF(OR(EXPORT!EQ64=0,EXPORT!EQ64="",EXPORT!EQ64="0"),"","E")</f>
        <v/>
      </c>
      <c r="K64" s="18" t="str">
        <f>IF(OR(EXPORT!ER64=0,EXPORT!ER64="",EXPORT!ER64="0"),"","F")</f>
        <v/>
      </c>
      <c r="L64" s="18" t="str">
        <f>IF(OR(EXPORT!ES64=0,EXPORT!ES64="",EXPORT!ES64="0"),"","G")</f>
        <v>G</v>
      </c>
      <c r="M64" s="18" t="str">
        <f>IF(OR(EXPORT!ET64=0,EXPORT!ET64="",EXPORT!ET64="0"),"","H")</f>
        <v/>
      </c>
      <c r="N64" s="18" t="str">
        <f>IF(OR(EXPORT!EU64=0,EXPORT!EU64="",EXPORT!EU64="0"),"","L")</f>
        <v/>
      </c>
      <c r="O64" s="18" t="str">
        <f>IF(OR(EXPORT!EV64=0,EXPORT!EV64="",EXPORT!EV64="0"),"","M")</f>
        <v/>
      </c>
      <c r="P64" s="18" t="str">
        <f>IF(OR(EXPORT!EW64=0,EXPORT!EW64="",EXPORT!EW64="0"),"","N")</f>
        <v/>
      </c>
      <c r="Q64" s="18" t="str">
        <f>IF(OR(EXPORT!EX64=0,EXPORT!EX64="",EXPORT!EX64="0"),"","O")</f>
        <v/>
      </c>
      <c r="R64" s="18" t="str">
        <f>IF(OR(EXPORT!EY64=0,EXPORT!EY64="",EXPORT!EY64="0"),"","P")</f>
        <v/>
      </c>
      <c r="S64" s="18" t="str">
        <f>IF(OR(EXPORT!EZ64=0,EXPORT!EZ64="",EXPORT!EZ64="0"),"","W")</f>
        <v/>
      </c>
      <c r="T64" s="18" t="str">
        <f>IF(OR(EXPORT!FA64=0,EXPORT!FA64="",EXPORT!FA64="0"),"","frei")</f>
        <v/>
      </c>
      <c r="U64" s="18" t="str">
        <f t="shared" si="4"/>
        <v/>
      </c>
      <c r="V64" s="18" t="str">
        <f>IF(A64=3,ROUND(EXPORT!F64,0),"")</f>
        <v/>
      </c>
      <c r="W64" s="18" t="str">
        <f>IF(A64=3,ROUND(EXPORT!J64,0),"")</f>
        <v/>
      </c>
      <c r="X64" s="18" t="str">
        <f>IF(A64=3,ROUND(EXPORT!I64,0),"")</f>
        <v/>
      </c>
      <c r="Y64" s="18" t="str">
        <f>IF(A64=3,ROUND(EXPORT!K64,0),"")</f>
        <v/>
      </c>
      <c r="Z64" s="18" t="str">
        <f>IF(A64=3,ROUND(EXPORT!EG64,1),"")</f>
        <v/>
      </c>
    </row>
    <row r="65" spans="1:32">
      <c r="A65" s="18">
        <f>EXPORT!A65</f>
        <v>3</v>
      </c>
      <c r="B65" s="18" t="str">
        <f>IF(ISBLANK(EXPORT!B65),"",EXPORT!B65)</f>
        <v>Dessert Mittagessen</v>
      </c>
      <c r="C65" s="18" t="str">
        <f t="shared" si="0"/>
        <v/>
      </c>
      <c r="D65" s="18" t="str">
        <f t="shared" si="1"/>
        <v/>
      </c>
      <c r="E65" s="18" t="str">
        <f t="shared" si="2"/>
        <v>Dessert Mittagessen</v>
      </c>
      <c r="F65" s="18" t="str">
        <f>IF(OR(EXPORT!EM65=0,EXPORT!EM65="",EXPORT!EM65="0"),"","A")</f>
        <v/>
      </c>
      <c r="G65" s="18" t="str">
        <f>IF(OR(EXPORT!EN65=0,EXPORT!EN65="",EXPORT!EN65="0"),"","B")</f>
        <v/>
      </c>
      <c r="H65" s="18" t="str">
        <f>IF(OR(EXPORT!EO65=0,EXPORT!EO65="",EXPORT!EO65="0"),"","C")</f>
        <v/>
      </c>
      <c r="I65" s="18" t="str">
        <f>IF(OR(EXPORT!EP65=0,EXPORT!EP65="",EXPORT!EP65="0"),"","D")</f>
        <v/>
      </c>
      <c r="J65" s="18" t="str">
        <f>IF(OR(EXPORT!EQ65=0,EXPORT!EQ65="",EXPORT!EQ65="0"),"","E")</f>
        <v/>
      </c>
      <c r="K65" s="18" t="str">
        <f>IF(OR(EXPORT!ER65=0,EXPORT!ER65="",EXPORT!ER65="0"),"","F")</f>
        <v/>
      </c>
      <c r="L65" s="18" t="str">
        <f>IF(OR(EXPORT!ES65=0,EXPORT!ES65="",EXPORT!ES65="0"),"","G")</f>
        <v/>
      </c>
      <c r="M65" s="18" t="str">
        <f>IF(OR(EXPORT!ET65=0,EXPORT!ET65="",EXPORT!ET65="0"),"","H")</f>
        <v/>
      </c>
      <c r="N65" s="18" t="str">
        <f>IF(OR(EXPORT!EU65=0,EXPORT!EU65="",EXPORT!EU65="0"),"","L")</f>
        <v/>
      </c>
      <c r="O65" s="18" t="str">
        <f>IF(OR(EXPORT!EV65=0,EXPORT!EV65="",EXPORT!EV65="0"),"","M")</f>
        <v/>
      </c>
      <c r="P65" s="18" t="str">
        <f>IF(OR(EXPORT!EW65=0,EXPORT!EW65="",EXPORT!EW65="0"),"","N")</f>
        <v/>
      </c>
      <c r="Q65" s="18" t="str">
        <f>IF(OR(EXPORT!EX65=0,EXPORT!EX65="",EXPORT!EX65="0"),"","O")</f>
        <v/>
      </c>
      <c r="R65" s="18" t="str">
        <f>IF(OR(EXPORT!EY65=0,EXPORT!EY65="",EXPORT!EY65="0"),"","P")</f>
        <v/>
      </c>
      <c r="S65" s="18" t="str">
        <f>IF(OR(EXPORT!EZ65=0,EXPORT!EZ65="",EXPORT!EZ65="0"),"","W")</f>
        <v/>
      </c>
      <c r="T65" s="18" t="str">
        <f>IF(OR(EXPORT!FA65=0,EXPORT!FA65="",EXPORT!FA65="0"),"","frei")</f>
        <v>frei</v>
      </c>
      <c r="U65" s="18" t="str">
        <f t="shared" si="4"/>
        <v xml:space="preserve">90 Kcal / 1 g Fett / 1 g Proteine / 20 g KH / 1,6 BE </v>
      </c>
      <c r="V65" s="18">
        <f>IF(A65=3,ROUND(EXPORT!F65,0),"")</f>
        <v>90</v>
      </c>
      <c r="W65" s="18">
        <f>IF(A65=3,ROUND(EXPORT!J65,0),"")</f>
        <v>1</v>
      </c>
      <c r="X65" s="18">
        <f>IF(A65=3,ROUND(EXPORT!I65,0),"")</f>
        <v>1</v>
      </c>
      <c r="Y65" s="18">
        <f>IF(A65=3,ROUND(EXPORT!K65,0),"")</f>
        <v>20</v>
      </c>
      <c r="Z65" s="18">
        <f>IF(A65=3,ROUND(EXPORT!EG65,1),"")</f>
        <v>1.6</v>
      </c>
      <c r="AA65" s="18" t="str">
        <f t="shared" ref="AA65:AA66" si="21">IF($A65=3,AB65&amp;" Kcal / "&amp;AC65&amp;" g Fett / "&amp;AD65&amp;" g Proteine / "&amp;AE65&amp;" g KH / "&amp;AF65&amp;" BE ","")</f>
        <v xml:space="preserve">90 Kcal / 1 g Fett / 1 g Proteine / 20 g KH / 1,6 BE </v>
      </c>
      <c r="AB65" s="18">
        <f>V65</f>
        <v>90</v>
      </c>
      <c r="AC65" s="18">
        <f t="shared" ref="AC65:AF65" si="22">W65</f>
        <v>1</v>
      </c>
      <c r="AD65" s="18">
        <f t="shared" si="22"/>
        <v>1</v>
      </c>
      <c r="AE65" s="18">
        <f t="shared" si="22"/>
        <v>20</v>
      </c>
      <c r="AF65" s="18">
        <f t="shared" si="22"/>
        <v>1.6</v>
      </c>
    </row>
    <row r="66" spans="1:32">
      <c r="A66" s="18">
        <f>EXPORT!A66</f>
        <v>4</v>
      </c>
      <c r="B66" s="18" t="str">
        <f>IF(ISBLANK(EXPORT!B66),"",EXPORT!B66)</f>
        <v xml:space="preserve">Obst </v>
      </c>
      <c r="C66" s="18" t="str">
        <f t="shared" si="0"/>
        <v/>
      </c>
      <c r="D66" s="18" t="str">
        <f t="shared" si="1"/>
        <v/>
      </c>
      <c r="E66" s="18" t="str">
        <f t="shared" si="2"/>
        <v xml:space="preserve">Obst </v>
      </c>
      <c r="F66" s="18" t="str">
        <f>IF(OR(EXPORT!EM66=0,EXPORT!EM66="",EXPORT!EM66="0"),"","A")</f>
        <v/>
      </c>
      <c r="G66" s="18" t="str">
        <f>IF(OR(EXPORT!EN66=0,EXPORT!EN66="",EXPORT!EN66="0"),"","B")</f>
        <v/>
      </c>
      <c r="H66" s="18" t="str">
        <f>IF(OR(EXPORT!EO66=0,EXPORT!EO66="",EXPORT!EO66="0"),"","C")</f>
        <v/>
      </c>
      <c r="I66" s="18" t="str">
        <f>IF(OR(EXPORT!EP66=0,EXPORT!EP66="",EXPORT!EP66="0"),"","D")</f>
        <v/>
      </c>
      <c r="J66" s="18" t="str">
        <f>IF(OR(EXPORT!EQ66=0,EXPORT!EQ66="",EXPORT!EQ66="0"),"","E")</f>
        <v/>
      </c>
      <c r="K66" s="18" t="str">
        <f>IF(OR(EXPORT!ER66=0,EXPORT!ER66="",EXPORT!ER66="0"),"","F")</f>
        <v/>
      </c>
      <c r="L66" s="18" t="str">
        <f>IF(OR(EXPORT!ES66=0,EXPORT!ES66="",EXPORT!ES66="0"),"","G")</f>
        <v/>
      </c>
      <c r="M66" s="18" t="str">
        <f>IF(OR(EXPORT!ET66=0,EXPORT!ET66="",EXPORT!ET66="0"),"","H")</f>
        <v/>
      </c>
      <c r="N66" s="18" t="str">
        <f>IF(OR(EXPORT!EU66=0,EXPORT!EU66="",EXPORT!EU66="0"),"","L")</f>
        <v/>
      </c>
      <c r="O66" s="18" t="str">
        <f>IF(OR(EXPORT!EV66=0,EXPORT!EV66="",EXPORT!EV66="0"),"","M")</f>
        <v/>
      </c>
      <c r="P66" s="18" t="str">
        <f>IF(OR(EXPORT!EW66=0,EXPORT!EW66="",EXPORT!EW66="0"),"","N")</f>
        <v/>
      </c>
      <c r="Q66" s="18" t="str">
        <f>IF(OR(EXPORT!EX66=0,EXPORT!EX66="",EXPORT!EX66="0"),"","O")</f>
        <v/>
      </c>
      <c r="R66" s="18" t="str">
        <f>IF(OR(EXPORT!EY66=0,EXPORT!EY66="",EXPORT!EY66="0"),"","P")</f>
        <v/>
      </c>
      <c r="S66" s="18" t="str">
        <f>IF(OR(EXPORT!EZ66=0,EXPORT!EZ66="",EXPORT!EZ66="0"),"","W")</f>
        <v/>
      </c>
      <c r="T66" s="18" t="str">
        <f>IF(OR(EXPORT!FA66=0,EXPORT!FA66="",EXPORT!FA66="0"),"","frei")</f>
        <v>frei</v>
      </c>
      <c r="U66" s="18" t="str">
        <f t="shared" si="4"/>
        <v/>
      </c>
      <c r="V66" s="18" t="str">
        <f>IF(A66=3,ROUND(EXPORT!F66,0),"")</f>
        <v/>
      </c>
      <c r="W66" s="18" t="str">
        <f>IF(A66=3,ROUND(EXPORT!J66,0),"")</f>
        <v/>
      </c>
      <c r="X66" s="18" t="str">
        <f>IF(A66=3,ROUND(EXPORT!I66,0),"")</f>
        <v/>
      </c>
      <c r="Y66" s="18" t="str">
        <f>IF(A66=3,ROUND(EXPORT!K66,0),"")</f>
        <v/>
      </c>
      <c r="Z66" s="18" t="str">
        <f>IF(A66=3,ROUND(EXPORT!EG66,1),"")</f>
        <v/>
      </c>
      <c r="AA66" s="18" t="str">
        <f t="shared" si="21"/>
        <v/>
      </c>
    </row>
    <row r="67" spans="1:32">
      <c r="A67" s="18">
        <f>EXPORT!A67</f>
        <v>2</v>
      </c>
      <c r="B67" s="18" t="str">
        <f>IF(ISBLANK(EXPORT!B67),"",EXPORT!B67)</f>
        <v>Abendessen</v>
      </c>
      <c r="C67" s="18" t="str">
        <f t="shared" ref="C67:C130" si="23">F67&amp;G67&amp;H67&amp;I67&amp;J67&amp;K67&amp;L67&amp;M67&amp;N67&amp;O67&amp;P67&amp;Q67&amp;R67&amp;S67</f>
        <v/>
      </c>
      <c r="D67" s="18" t="str">
        <f t="shared" ref="D67:D130" si="24">IF(C67="",""," ("&amp;C67&amp;")")</f>
        <v/>
      </c>
      <c r="E67" s="18" t="str">
        <f t="shared" si="2"/>
        <v>Abendessen</v>
      </c>
      <c r="F67" s="18" t="str">
        <f>IF(OR(EXPORT!EM67=0,EXPORT!EM67="",EXPORT!EM67="0"),"","A")</f>
        <v/>
      </c>
      <c r="G67" s="18" t="str">
        <f>IF(OR(EXPORT!EN67=0,EXPORT!EN67="",EXPORT!EN67="0"),"","B")</f>
        <v/>
      </c>
      <c r="H67" s="18" t="str">
        <f>IF(OR(EXPORT!EO67=0,EXPORT!EO67="",EXPORT!EO67="0"),"","C")</f>
        <v/>
      </c>
      <c r="I67" s="18" t="str">
        <f>IF(OR(EXPORT!EP67=0,EXPORT!EP67="",EXPORT!EP67="0"),"","D")</f>
        <v/>
      </c>
      <c r="J67" s="18" t="str">
        <f>IF(OR(EXPORT!EQ67=0,EXPORT!EQ67="",EXPORT!EQ67="0"),"","E")</f>
        <v/>
      </c>
      <c r="K67" s="18" t="str">
        <f>IF(OR(EXPORT!ER67=0,EXPORT!ER67="",EXPORT!ER67="0"),"","F")</f>
        <v/>
      </c>
      <c r="L67" s="18" t="str">
        <f>IF(OR(EXPORT!ES67=0,EXPORT!ES67="",EXPORT!ES67="0"),"","G")</f>
        <v/>
      </c>
      <c r="M67" s="18" t="str">
        <f>IF(OR(EXPORT!ET67=0,EXPORT!ET67="",EXPORT!ET67="0"),"","H")</f>
        <v/>
      </c>
      <c r="N67" s="18" t="str">
        <f>IF(OR(EXPORT!EU67=0,EXPORT!EU67="",EXPORT!EU67="0"),"","L")</f>
        <v/>
      </c>
      <c r="O67" s="18" t="str">
        <f>IF(OR(EXPORT!EV67=0,EXPORT!EV67="",EXPORT!EV67="0"),"","M")</f>
        <v/>
      </c>
      <c r="P67" s="18" t="str">
        <f>IF(OR(EXPORT!EW67=0,EXPORT!EW67="",EXPORT!EW67="0"),"","N")</f>
        <v/>
      </c>
      <c r="Q67" s="18" t="str">
        <f>IF(OR(EXPORT!EX67=0,EXPORT!EX67="",EXPORT!EX67="0"),"","O")</f>
        <v/>
      </c>
      <c r="R67" s="18" t="str">
        <f>IF(OR(EXPORT!EY67=0,EXPORT!EY67="",EXPORT!EY67="0"),"","P")</f>
        <v/>
      </c>
      <c r="S67" s="18" t="str">
        <f>IF(OR(EXPORT!EZ67=0,EXPORT!EZ67="",EXPORT!EZ67="0"),"","W")</f>
        <v/>
      </c>
      <c r="T67" s="18" t="str">
        <f>IF(OR(EXPORT!FA67=0,EXPORT!FA67="",EXPORT!FA67="0"),"","frei")</f>
        <v/>
      </c>
      <c r="U67" s="18" t="str">
        <f t="shared" si="4"/>
        <v/>
      </c>
      <c r="V67" s="18" t="str">
        <f>IF(A67=3,ROUND(EXPORT!F67,0),"")</f>
        <v/>
      </c>
      <c r="W67" s="18" t="str">
        <f>IF(A67=3,ROUND(EXPORT!J67,0),"")</f>
        <v/>
      </c>
      <c r="X67" s="18" t="str">
        <f>IF(A67=3,ROUND(EXPORT!I67,0),"")</f>
        <v/>
      </c>
      <c r="Y67" s="18" t="str">
        <f>IF(A67=3,ROUND(EXPORT!K67,0),"")</f>
        <v/>
      </c>
      <c r="Z67" s="18" t="str">
        <f>IF(A67=3,ROUND(EXPORT!EG67,1),"")</f>
        <v/>
      </c>
    </row>
    <row r="68" spans="1:32">
      <c r="A68" s="18">
        <f>EXPORT!A68</f>
        <v>3</v>
      </c>
      <c r="B68" s="18" t="str">
        <f>IF(ISBLANK(EXPORT!B68),"",EXPORT!B68)</f>
        <v>Suppe Abendessen</v>
      </c>
      <c r="C68" s="18" t="str">
        <f t="shared" si="23"/>
        <v>GL</v>
      </c>
      <c r="D68" s="18" t="str">
        <f t="shared" si="24"/>
        <v xml:space="preserve"> (GL)</v>
      </c>
      <c r="E68" s="18" t="str">
        <f t="shared" si="2"/>
        <v>Suppe Abendessen (GL)</v>
      </c>
      <c r="F68" s="18" t="str">
        <f>IF(OR(EXPORT!EM68=0,EXPORT!EM68="",EXPORT!EM68="0"),"","A")</f>
        <v/>
      </c>
      <c r="G68" s="18" t="str">
        <f>IF(OR(EXPORT!EN68=0,EXPORT!EN68="",EXPORT!EN68="0"),"","B")</f>
        <v/>
      </c>
      <c r="H68" s="18" t="str">
        <f>IF(OR(EXPORT!EO68=0,EXPORT!EO68="",EXPORT!EO68="0"),"","C")</f>
        <v/>
      </c>
      <c r="I68" s="18" t="str">
        <f>IF(OR(EXPORT!EP68=0,EXPORT!EP68="",EXPORT!EP68="0"),"","D")</f>
        <v/>
      </c>
      <c r="J68" s="18" t="str">
        <f>IF(OR(EXPORT!EQ68=0,EXPORT!EQ68="",EXPORT!EQ68="0"),"","E")</f>
        <v/>
      </c>
      <c r="K68" s="18" t="str">
        <f>IF(OR(EXPORT!ER68=0,EXPORT!ER68="",EXPORT!ER68="0"),"","F")</f>
        <v/>
      </c>
      <c r="L68" s="18" t="str">
        <f>IF(OR(EXPORT!ES68=0,EXPORT!ES68="",EXPORT!ES68="0"),"","G")</f>
        <v>G</v>
      </c>
      <c r="M68" s="18" t="str">
        <f>IF(OR(EXPORT!ET68=0,EXPORT!ET68="",EXPORT!ET68="0"),"","H")</f>
        <v/>
      </c>
      <c r="N68" s="18" t="str">
        <f>IF(OR(EXPORT!EU68=0,EXPORT!EU68="",EXPORT!EU68="0"),"","L")</f>
        <v>L</v>
      </c>
      <c r="O68" s="18" t="str">
        <f>IF(OR(EXPORT!EV68=0,EXPORT!EV68="",EXPORT!EV68="0"),"","M")</f>
        <v/>
      </c>
      <c r="P68" s="18" t="str">
        <f>IF(OR(EXPORT!EW68=0,EXPORT!EW68="",EXPORT!EW68="0"),"","N")</f>
        <v/>
      </c>
      <c r="Q68" s="18" t="str">
        <f>IF(OR(EXPORT!EX68=0,EXPORT!EX68="",EXPORT!EX68="0"),"","O")</f>
        <v/>
      </c>
      <c r="R68" s="18" t="str">
        <f>IF(OR(EXPORT!EY68=0,EXPORT!EY68="",EXPORT!EY68="0"),"","P")</f>
        <v/>
      </c>
      <c r="S68" s="18" t="str">
        <f>IF(OR(EXPORT!EZ68=0,EXPORT!EZ68="",EXPORT!EZ68="0"),"","W")</f>
        <v/>
      </c>
      <c r="T68" s="18" t="str">
        <f>IF(OR(EXPORT!FA68=0,EXPORT!FA68="",EXPORT!FA68="0"),"","frei")</f>
        <v/>
      </c>
      <c r="U68" s="18" t="str">
        <f t="shared" si="4"/>
        <v xml:space="preserve">71 Kcal / 5 g Fett / 2 g Proteine / 3 g KH / 0,3 BE </v>
      </c>
      <c r="V68" s="18">
        <f>IF(A68=3,ROUND(EXPORT!F68,0),"")</f>
        <v>71</v>
      </c>
      <c r="W68" s="18">
        <f>IF(A68=3,ROUND(EXPORT!J68,0),"")</f>
        <v>5</v>
      </c>
      <c r="X68" s="18">
        <f>IF(A68=3,ROUND(EXPORT!I68,0),"")</f>
        <v>2</v>
      </c>
      <c r="Y68" s="18">
        <f>IF(A68=3,ROUND(EXPORT!K68,0),"")</f>
        <v>3</v>
      </c>
      <c r="Z68" s="18">
        <f>IF(A68=3,ROUND(EXPORT!EG68,1),"")</f>
        <v>0.3</v>
      </c>
    </row>
    <row r="69" spans="1:32">
      <c r="A69" s="18">
        <f>EXPORT!A69</f>
        <v>4</v>
      </c>
      <c r="B69" s="18" t="str">
        <f>IF(ISBLANK(EXPORT!B69),"",EXPORT!B69)</f>
        <v>Zucchinicremesuppe</v>
      </c>
      <c r="C69" s="18" t="str">
        <f t="shared" si="23"/>
        <v>GL</v>
      </c>
      <c r="D69" s="18" t="str">
        <f t="shared" si="24"/>
        <v xml:space="preserve"> (GL)</v>
      </c>
      <c r="E69" s="18" t="str">
        <f t="shared" si="2"/>
        <v>Zucchinicremesuppe (GL)</v>
      </c>
      <c r="F69" s="18" t="str">
        <f>IF(OR(EXPORT!EM69=0,EXPORT!EM69="",EXPORT!EM69="0"),"","A")</f>
        <v/>
      </c>
      <c r="G69" s="18" t="str">
        <f>IF(OR(EXPORT!EN69=0,EXPORT!EN69="",EXPORT!EN69="0"),"","B")</f>
        <v/>
      </c>
      <c r="H69" s="18" t="str">
        <f>IF(OR(EXPORT!EO69=0,EXPORT!EO69="",EXPORT!EO69="0"),"","C")</f>
        <v/>
      </c>
      <c r="I69" s="18" t="str">
        <f>IF(OR(EXPORT!EP69=0,EXPORT!EP69="",EXPORT!EP69="0"),"","D")</f>
        <v/>
      </c>
      <c r="J69" s="18" t="str">
        <f>IF(OR(EXPORT!EQ69=0,EXPORT!EQ69="",EXPORT!EQ69="0"),"","E")</f>
        <v/>
      </c>
      <c r="K69" s="18" t="str">
        <f>IF(OR(EXPORT!ER69=0,EXPORT!ER69="",EXPORT!ER69="0"),"","F")</f>
        <v/>
      </c>
      <c r="L69" s="18" t="str">
        <f>IF(OR(EXPORT!ES69=0,EXPORT!ES69="",EXPORT!ES69="0"),"","G")</f>
        <v>G</v>
      </c>
      <c r="M69" s="18" t="str">
        <f>IF(OR(EXPORT!ET69=0,EXPORT!ET69="",EXPORT!ET69="0"),"","H")</f>
        <v/>
      </c>
      <c r="N69" s="18" t="str">
        <f>IF(OR(EXPORT!EU69=0,EXPORT!EU69="",EXPORT!EU69="0"),"","L")</f>
        <v>L</v>
      </c>
      <c r="O69" s="18" t="str">
        <f>IF(OR(EXPORT!EV69=0,EXPORT!EV69="",EXPORT!EV69="0"),"","M")</f>
        <v/>
      </c>
      <c r="P69" s="18" t="str">
        <f>IF(OR(EXPORT!EW69=0,EXPORT!EW69="",EXPORT!EW69="0"),"","N")</f>
        <v/>
      </c>
      <c r="Q69" s="18" t="str">
        <f>IF(OR(EXPORT!EX69=0,EXPORT!EX69="",EXPORT!EX69="0"),"","O")</f>
        <v/>
      </c>
      <c r="R69" s="18" t="str">
        <f>IF(OR(EXPORT!EY69=0,EXPORT!EY69="",EXPORT!EY69="0"),"","P")</f>
        <v/>
      </c>
      <c r="S69" s="18" t="str">
        <f>IF(OR(EXPORT!EZ69=0,EXPORT!EZ69="",EXPORT!EZ69="0"),"","W")</f>
        <v/>
      </c>
      <c r="T69" s="18" t="str">
        <f>IF(OR(EXPORT!FA69=0,EXPORT!FA69="",EXPORT!FA69="0"),"","frei")</f>
        <v/>
      </c>
      <c r="U69" s="18" t="str">
        <f t="shared" si="4"/>
        <v/>
      </c>
      <c r="V69" s="18" t="str">
        <f>IF(A69=3,ROUND(EXPORT!F69,0),"")</f>
        <v/>
      </c>
      <c r="W69" s="18" t="str">
        <f>IF(A69=3,ROUND(EXPORT!J69,0),"")</f>
        <v/>
      </c>
      <c r="X69" s="18" t="str">
        <f>IF(A69=3,ROUND(EXPORT!I69,0),"")</f>
        <v/>
      </c>
      <c r="Y69" s="18" t="str">
        <f>IF(A69=3,ROUND(EXPORT!K69,0),"")</f>
        <v/>
      </c>
      <c r="Z69" s="18" t="str">
        <f>IF(A69=3,ROUND(EXPORT!EG69,1),"")</f>
        <v/>
      </c>
    </row>
    <row r="70" spans="1:32">
      <c r="A70" s="18">
        <f>EXPORT!A70</f>
        <v>3</v>
      </c>
      <c r="B70" s="18" t="str">
        <f>IF(ISBLANK(EXPORT!B70),"",EXPORT!B70)</f>
        <v>Abendessen</v>
      </c>
      <c r="C70" s="18" t="str">
        <f t="shared" si="23"/>
        <v>ACL</v>
      </c>
      <c r="D70" s="18" t="str">
        <f t="shared" si="24"/>
        <v xml:space="preserve"> (ACL)</v>
      </c>
      <c r="E70" s="18" t="str">
        <f t="shared" ref="E70:E133" si="25">IF(OR(B70=".",B70=" ."),"",B70&amp;D70)</f>
        <v>Abendessen (ACL)</v>
      </c>
      <c r="F70" s="18" t="str">
        <f>IF(OR(EXPORT!EM70=0,EXPORT!EM70="",EXPORT!EM70="0"),"","A")</f>
        <v>A</v>
      </c>
      <c r="G70" s="18" t="str">
        <f>IF(OR(EXPORT!EN70=0,EXPORT!EN70="",EXPORT!EN70="0"),"","B")</f>
        <v/>
      </c>
      <c r="H70" s="18" t="str">
        <f>IF(OR(EXPORT!EO70=0,EXPORT!EO70="",EXPORT!EO70="0"),"","C")</f>
        <v>C</v>
      </c>
      <c r="I70" s="18" t="str">
        <f>IF(OR(EXPORT!EP70=0,EXPORT!EP70="",EXPORT!EP70="0"),"","D")</f>
        <v/>
      </c>
      <c r="J70" s="18" t="str">
        <f>IF(OR(EXPORT!EQ70=0,EXPORT!EQ70="",EXPORT!EQ70="0"),"","E")</f>
        <v/>
      </c>
      <c r="K70" s="18" t="str">
        <f>IF(OR(EXPORT!ER70=0,EXPORT!ER70="",EXPORT!ER70="0"),"","F")</f>
        <v/>
      </c>
      <c r="L70" s="18" t="str">
        <f>IF(OR(EXPORT!ES70=0,EXPORT!ES70="",EXPORT!ES70="0"),"","G")</f>
        <v/>
      </c>
      <c r="M70" s="18" t="str">
        <f>IF(OR(EXPORT!ET70=0,EXPORT!ET70="",EXPORT!ET70="0"),"","H")</f>
        <v/>
      </c>
      <c r="N70" s="18" t="str">
        <f>IF(OR(EXPORT!EU70=0,EXPORT!EU70="",EXPORT!EU70="0"),"","L")</f>
        <v>L</v>
      </c>
      <c r="O70" s="18" t="str">
        <f>IF(OR(EXPORT!EV70=0,EXPORT!EV70="",EXPORT!EV70="0"),"","M")</f>
        <v/>
      </c>
      <c r="P70" s="18" t="str">
        <f>IF(OR(EXPORT!EW70=0,EXPORT!EW70="",EXPORT!EW70="0"),"","N")</f>
        <v/>
      </c>
      <c r="Q70" s="18" t="str">
        <f>IF(OR(EXPORT!EX70=0,EXPORT!EX70="",EXPORT!EX70="0"),"","O")</f>
        <v/>
      </c>
      <c r="R70" s="18" t="str">
        <f>IF(OR(EXPORT!EY70=0,EXPORT!EY70="",EXPORT!EY70="0"),"","P")</f>
        <v/>
      </c>
      <c r="S70" s="18" t="str">
        <f>IF(OR(EXPORT!EZ70=0,EXPORT!EZ70="",EXPORT!EZ70="0"),"","W")</f>
        <v/>
      </c>
      <c r="T70" s="18" t="str">
        <f>IF(OR(EXPORT!FA70=0,EXPORT!FA70="",EXPORT!FA70="0"),"","frei")</f>
        <v/>
      </c>
      <c r="U70" s="18" t="str">
        <f t="shared" si="4"/>
        <v xml:space="preserve">271 Kcal / 7 g Fett / 17 g Proteine / 34 g KH / 2,9 BE </v>
      </c>
      <c r="V70" s="18">
        <f>IF(A70=3,ROUND(EXPORT!F70,0),"")</f>
        <v>271</v>
      </c>
      <c r="W70" s="18">
        <f>IF(A70=3,ROUND(EXPORT!J70,0),"")</f>
        <v>7</v>
      </c>
      <c r="X70" s="18">
        <f>IF(A70=3,ROUND(EXPORT!I70,0),"")</f>
        <v>17</v>
      </c>
      <c r="Y70" s="18">
        <f>IF(A70=3,ROUND(EXPORT!K70,0),"")</f>
        <v>34</v>
      </c>
      <c r="Z70" s="18">
        <f>IF(A70=3,ROUND(EXPORT!EG70,1),"")</f>
        <v>2.9</v>
      </c>
      <c r="AA70" s="18" t="str">
        <f t="shared" ref="AA70" si="26">IF($A70=3,AB70&amp;" Kcal / "&amp;AC70&amp;" g Fett / "&amp;AD70&amp;" g Proteine / "&amp;AE70&amp;" g KH / "&amp;AF70&amp;" BE ","")</f>
        <v xml:space="preserve">342 Kcal / 12 g Fett / 19 g Proteine / 37 g KH / 3,2 BE </v>
      </c>
      <c r="AB70" s="18">
        <f>V70+V68</f>
        <v>342</v>
      </c>
      <c r="AC70" s="18">
        <f t="shared" ref="AC70:AF70" si="27">W70+W68</f>
        <v>12</v>
      </c>
      <c r="AD70" s="18">
        <f t="shared" si="27"/>
        <v>19</v>
      </c>
      <c r="AE70" s="18">
        <f t="shared" si="27"/>
        <v>37</v>
      </c>
      <c r="AF70" s="18">
        <f t="shared" si="27"/>
        <v>3.1999999999999997</v>
      </c>
    </row>
    <row r="71" spans="1:32">
      <c r="A71" s="18">
        <f>EXPORT!A71</f>
        <v>4</v>
      </c>
      <c r="B71" s="18" t="str">
        <f>IF(ISBLANK(EXPORT!B71),"",EXPORT!B71)</f>
        <v xml:space="preserve">Hühnersuppentopf </v>
      </c>
      <c r="C71" s="18" t="str">
        <f t="shared" si="23"/>
        <v>ACL</v>
      </c>
      <c r="D71" s="18" t="str">
        <f t="shared" si="24"/>
        <v xml:space="preserve"> (ACL)</v>
      </c>
      <c r="E71" s="18" t="str">
        <f t="shared" si="25"/>
        <v>Hühnersuppentopf  (ACL)</v>
      </c>
      <c r="F71" s="18" t="str">
        <f>IF(OR(EXPORT!EM71=0,EXPORT!EM71="",EXPORT!EM71="0"),"","A")</f>
        <v>A</v>
      </c>
      <c r="G71" s="18" t="str">
        <f>IF(OR(EXPORT!EN71=0,EXPORT!EN71="",EXPORT!EN71="0"),"","B")</f>
        <v/>
      </c>
      <c r="H71" s="18" t="str">
        <f>IF(OR(EXPORT!EO71=0,EXPORT!EO71="",EXPORT!EO71="0"),"","C")</f>
        <v>C</v>
      </c>
      <c r="I71" s="18" t="str">
        <f>IF(OR(EXPORT!EP71=0,EXPORT!EP71="",EXPORT!EP71="0"),"","D")</f>
        <v/>
      </c>
      <c r="J71" s="18" t="str">
        <f>IF(OR(EXPORT!EQ71=0,EXPORT!EQ71="",EXPORT!EQ71="0"),"","E")</f>
        <v/>
      </c>
      <c r="K71" s="18" t="str">
        <f>IF(OR(EXPORT!ER71=0,EXPORT!ER71="",EXPORT!ER71="0"),"","F")</f>
        <v/>
      </c>
      <c r="L71" s="18" t="str">
        <f>IF(OR(EXPORT!ES71=0,EXPORT!ES71="",EXPORT!ES71="0"),"","G")</f>
        <v/>
      </c>
      <c r="M71" s="18" t="str">
        <f>IF(OR(EXPORT!ET71=0,EXPORT!ET71="",EXPORT!ET71="0"),"","H")</f>
        <v/>
      </c>
      <c r="N71" s="18" t="str">
        <f>IF(OR(EXPORT!EU71=0,EXPORT!EU71="",EXPORT!EU71="0"),"","L")</f>
        <v>L</v>
      </c>
      <c r="O71" s="18" t="str">
        <f>IF(OR(EXPORT!EV71=0,EXPORT!EV71="",EXPORT!EV71="0"),"","M")</f>
        <v/>
      </c>
      <c r="P71" s="18" t="str">
        <f>IF(OR(EXPORT!EW71=0,EXPORT!EW71="",EXPORT!EW71="0"),"","N")</f>
        <v/>
      </c>
      <c r="Q71" s="18" t="str">
        <f>IF(OR(EXPORT!EX71=0,EXPORT!EX71="",EXPORT!EX71="0"),"","O")</f>
        <v/>
      </c>
      <c r="R71" s="18" t="str">
        <f>IF(OR(EXPORT!EY71=0,EXPORT!EY71="",EXPORT!EY71="0"),"","P")</f>
        <v/>
      </c>
      <c r="S71" s="18" t="str">
        <f>IF(OR(EXPORT!EZ71=0,EXPORT!EZ71="",EXPORT!EZ71="0"),"","W")</f>
        <v/>
      </c>
      <c r="T71" s="18" t="str">
        <f>IF(OR(EXPORT!FA71=0,EXPORT!FA71="",EXPORT!FA71="0"),"","frei")</f>
        <v/>
      </c>
      <c r="U71" s="18" t="str">
        <f t="shared" si="4"/>
        <v/>
      </c>
      <c r="V71" s="18" t="str">
        <f>IF(A71=3,ROUND(EXPORT!F71,0),"")</f>
        <v/>
      </c>
      <c r="W71" s="18" t="str">
        <f>IF(A71=3,ROUND(EXPORT!J71,0),"")</f>
        <v/>
      </c>
      <c r="X71" s="18" t="str">
        <f>IF(A71=3,ROUND(EXPORT!I71,0),"")</f>
        <v/>
      </c>
      <c r="Y71" s="18" t="str">
        <f>IF(A71=3,ROUND(EXPORT!K71,0),"")</f>
        <v/>
      </c>
      <c r="Z71" s="18" t="str">
        <f>IF(A71=3,ROUND(EXPORT!EG71,1),"")</f>
        <v/>
      </c>
    </row>
    <row r="72" spans="1:32">
      <c r="A72" s="18">
        <f>EXPORT!A72</f>
        <v>4</v>
      </c>
      <c r="B72" s="18" t="str">
        <f>IF(ISBLANK(EXPORT!B72),"",EXPORT!B72)</f>
        <v xml:space="preserve"> .</v>
      </c>
      <c r="C72" s="18" t="str">
        <f t="shared" si="23"/>
        <v/>
      </c>
      <c r="D72" s="18" t="str">
        <f t="shared" si="24"/>
        <v/>
      </c>
      <c r="E72" s="18" t="str">
        <f t="shared" si="25"/>
        <v/>
      </c>
      <c r="F72" s="18" t="str">
        <f>IF(OR(EXPORT!EM72=0,EXPORT!EM72="",EXPORT!EM72="0"),"","A")</f>
        <v/>
      </c>
      <c r="G72" s="18" t="str">
        <f>IF(OR(EXPORT!EN72=0,EXPORT!EN72="",EXPORT!EN72="0"),"","B")</f>
        <v/>
      </c>
      <c r="H72" s="18" t="str">
        <f>IF(OR(EXPORT!EO72=0,EXPORT!EO72="",EXPORT!EO72="0"),"","C")</f>
        <v/>
      </c>
      <c r="I72" s="18" t="str">
        <f>IF(OR(EXPORT!EP72=0,EXPORT!EP72="",EXPORT!EP72="0"),"","D")</f>
        <v/>
      </c>
      <c r="J72" s="18" t="str">
        <f>IF(OR(EXPORT!EQ72=0,EXPORT!EQ72="",EXPORT!EQ72="0"),"","E")</f>
        <v/>
      </c>
      <c r="K72" s="18" t="str">
        <f>IF(OR(EXPORT!ER72=0,EXPORT!ER72="",EXPORT!ER72="0"),"","F")</f>
        <v/>
      </c>
      <c r="L72" s="18" t="str">
        <f>IF(OR(EXPORT!ES72=0,EXPORT!ES72="",EXPORT!ES72="0"),"","G")</f>
        <v/>
      </c>
      <c r="M72" s="18" t="str">
        <f>IF(OR(EXPORT!ET72=0,EXPORT!ET72="",EXPORT!ET72="0"),"","H")</f>
        <v/>
      </c>
      <c r="N72" s="18" t="str">
        <f>IF(OR(EXPORT!EU72=0,EXPORT!EU72="",EXPORT!EU72="0"),"","L")</f>
        <v/>
      </c>
      <c r="O72" s="18" t="str">
        <f>IF(OR(EXPORT!EV72=0,EXPORT!EV72="",EXPORT!EV72="0"),"","M")</f>
        <v/>
      </c>
      <c r="P72" s="18" t="str">
        <f>IF(OR(EXPORT!EW72=0,EXPORT!EW72="",EXPORT!EW72="0"),"","N")</f>
        <v/>
      </c>
      <c r="Q72" s="18" t="str">
        <f>IF(OR(EXPORT!EX72=0,EXPORT!EX72="",EXPORT!EX72="0"),"","O")</f>
        <v/>
      </c>
      <c r="R72" s="18" t="str">
        <f>IF(OR(EXPORT!EY72=0,EXPORT!EY72="",EXPORT!EY72="0"),"","P")</f>
        <v/>
      </c>
      <c r="S72" s="18" t="str">
        <f>IF(OR(EXPORT!EZ72=0,EXPORT!EZ72="",EXPORT!EZ72="0"),"","W")</f>
        <v/>
      </c>
      <c r="T72" s="18" t="str">
        <f>IF(OR(EXPORT!FA72=0,EXPORT!FA72="",EXPORT!FA72="0"),"","frei")</f>
        <v>frei</v>
      </c>
      <c r="U72" s="18" t="str">
        <f t="shared" si="4"/>
        <v/>
      </c>
      <c r="V72" s="18" t="str">
        <f>IF(A72=3,ROUND(EXPORT!F72,0),"")</f>
        <v/>
      </c>
      <c r="W72" s="18" t="str">
        <f>IF(A72=3,ROUND(EXPORT!J72,0),"")</f>
        <v/>
      </c>
      <c r="X72" s="18" t="str">
        <f>IF(A72=3,ROUND(EXPORT!I72,0),"")</f>
        <v/>
      </c>
      <c r="Y72" s="18" t="str">
        <f>IF(A72=3,ROUND(EXPORT!K72,0),"")</f>
        <v/>
      </c>
      <c r="Z72" s="18" t="str">
        <f>IF(A72=3,ROUND(EXPORT!EG72,1),"")</f>
        <v/>
      </c>
    </row>
    <row r="73" spans="1:32">
      <c r="A73" s="18">
        <f>EXPORT!A73</f>
        <v>3</v>
      </c>
      <c r="B73" s="18" t="str">
        <f>IF(ISBLANK(EXPORT!B73),"",EXPORT!B73)</f>
        <v>Milchspeise Abend</v>
      </c>
      <c r="C73" s="18" t="str">
        <f t="shared" si="23"/>
        <v>AG</v>
      </c>
      <c r="D73" s="18" t="str">
        <f t="shared" si="24"/>
        <v xml:space="preserve"> (AG)</v>
      </c>
      <c r="E73" s="18" t="str">
        <f t="shared" si="25"/>
        <v>Milchspeise Abend (AG)</v>
      </c>
      <c r="F73" s="18" t="str">
        <f>IF(OR(EXPORT!EM73=0,EXPORT!EM73="",EXPORT!EM73="0"),"","A")</f>
        <v>A</v>
      </c>
      <c r="G73" s="18" t="str">
        <f>IF(OR(EXPORT!EN73=0,EXPORT!EN73="",EXPORT!EN73="0"),"","B")</f>
        <v/>
      </c>
      <c r="H73" s="18" t="str">
        <f>IF(OR(EXPORT!EO73=0,EXPORT!EO73="",EXPORT!EO73="0"),"","C")</f>
        <v/>
      </c>
      <c r="I73" s="18" t="str">
        <f>IF(OR(EXPORT!EP73=0,EXPORT!EP73="",EXPORT!EP73="0"),"","D")</f>
        <v/>
      </c>
      <c r="J73" s="18" t="str">
        <f>IF(OR(EXPORT!EQ73=0,EXPORT!EQ73="",EXPORT!EQ73="0"),"","E")</f>
        <v/>
      </c>
      <c r="K73" s="18" t="str">
        <f>IF(OR(EXPORT!ER73=0,EXPORT!ER73="",EXPORT!ER73="0"),"","F")</f>
        <v/>
      </c>
      <c r="L73" s="18" t="str">
        <f>IF(OR(EXPORT!ES73=0,EXPORT!ES73="",EXPORT!ES73="0"),"","G")</f>
        <v>G</v>
      </c>
      <c r="M73" s="18" t="str">
        <f>IF(OR(EXPORT!ET73=0,EXPORT!ET73="",EXPORT!ET73="0"),"","H")</f>
        <v/>
      </c>
      <c r="N73" s="18" t="str">
        <f>IF(OR(EXPORT!EU73=0,EXPORT!EU73="",EXPORT!EU73="0"),"","L")</f>
        <v/>
      </c>
      <c r="O73" s="18" t="str">
        <f>IF(OR(EXPORT!EV73=0,EXPORT!EV73="",EXPORT!EV73="0"),"","M")</f>
        <v/>
      </c>
      <c r="P73" s="18" t="str">
        <f>IF(OR(EXPORT!EW73=0,EXPORT!EW73="",EXPORT!EW73="0"),"","N")</f>
        <v/>
      </c>
      <c r="Q73" s="18" t="str">
        <f>IF(OR(EXPORT!EX73=0,EXPORT!EX73="",EXPORT!EX73="0"),"","O")</f>
        <v/>
      </c>
      <c r="R73" s="18" t="str">
        <f>IF(OR(EXPORT!EY73=0,EXPORT!EY73="",EXPORT!EY73="0"),"","P")</f>
        <v/>
      </c>
      <c r="S73" s="18" t="str">
        <f>IF(OR(EXPORT!EZ73=0,EXPORT!EZ73="",EXPORT!EZ73="0"),"","W")</f>
        <v/>
      </c>
      <c r="T73" s="18" t="str">
        <f>IF(OR(EXPORT!FA73=0,EXPORT!FA73="",EXPORT!FA73="0"),"","frei")</f>
        <v/>
      </c>
      <c r="U73" s="18" t="str">
        <f t="shared" si="4"/>
        <v xml:space="preserve">349 Kcal / 12 g Fett / 14 g Proteine / 45 g KH / 3,7 BE </v>
      </c>
      <c r="V73" s="18">
        <f>IF(A73=3,ROUND(EXPORT!F73,0),"")</f>
        <v>349</v>
      </c>
      <c r="W73" s="18">
        <f>IF(A73=3,ROUND(EXPORT!J73,0),"")</f>
        <v>12</v>
      </c>
      <c r="X73" s="18">
        <f>IF(A73=3,ROUND(EXPORT!I73,0),"")</f>
        <v>14</v>
      </c>
      <c r="Y73" s="18">
        <f>IF(A73=3,ROUND(EXPORT!K73,0),"")</f>
        <v>45</v>
      </c>
      <c r="Z73" s="18">
        <f>IF(A73=3,ROUND(EXPORT!EG73,1),"")</f>
        <v>3.7</v>
      </c>
    </row>
    <row r="74" spans="1:32">
      <c r="A74" s="18">
        <f>EXPORT!A74</f>
        <v>4</v>
      </c>
      <c r="B74" s="18" t="str">
        <f>IF(ISBLANK(EXPORT!B74),"",EXPORT!B74)</f>
        <v>Milchspeise</v>
      </c>
      <c r="C74" s="18" t="str">
        <f t="shared" si="23"/>
        <v>AG</v>
      </c>
      <c r="D74" s="18" t="str">
        <f t="shared" si="24"/>
        <v xml:space="preserve"> (AG)</v>
      </c>
      <c r="E74" s="18" t="str">
        <f t="shared" si="25"/>
        <v>Milchspeise (AG)</v>
      </c>
      <c r="F74" s="18" t="str">
        <f>IF(OR(EXPORT!EM74=0,EXPORT!EM74="",EXPORT!EM74="0"),"","A")</f>
        <v>A</v>
      </c>
      <c r="G74" s="18" t="str">
        <f>IF(OR(EXPORT!EN74=0,EXPORT!EN74="",EXPORT!EN74="0"),"","B")</f>
        <v/>
      </c>
      <c r="H74" s="18" t="str">
        <f>IF(OR(EXPORT!EO74=0,EXPORT!EO74="",EXPORT!EO74="0"),"","C")</f>
        <v/>
      </c>
      <c r="I74" s="18" t="str">
        <f>IF(OR(EXPORT!EP74=0,EXPORT!EP74="",EXPORT!EP74="0"),"","D")</f>
        <v/>
      </c>
      <c r="J74" s="18" t="str">
        <f>IF(OR(EXPORT!EQ74=0,EXPORT!EQ74="",EXPORT!EQ74="0"),"","E")</f>
        <v/>
      </c>
      <c r="K74" s="18" t="str">
        <f>IF(OR(EXPORT!ER74=0,EXPORT!ER74="",EXPORT!ER74="0"),"","F")</f>
        <v/>
      </c>
      <c r="L74" s="18" t="str">
        <f>IF(OR(EXPORT!ES74=0,EXPORT!ES74="",EXPORT!ES74="0"),"","G")</f>
        <v>G</v>
      </c>
      <c r="M74" s="18" t="str">
        <f>IF(OR(EXPORT!ET74=0,EXPORT!ET74="",EXPORT!ET74="0"),"","H")</f>
        <v/>
      </c>
      <c r="N74" s="18" t="str">
        <f>IF(OR(EXPORT!EU74=0,EXPORT!EU74="",EXPORT!EU74="0"),"","L")</f>
        <v/>
      </c>
      <c r="O74" s="18" t="str">
        <f>IF(OR(EXPORT!EV74=0,EXPORT!EV74="",EXPORT!EV74="0"),"","M")</f>
        <v/>
      </c>
      <c r="P74" s="18" t="str">
        <f>IF(OR(EXPORT!EW74=0,EXPORT!EW74="",EXPORT!EW74="0"),"","N")</f>
        <v/>
      </c>
      <c r="Q74" s="18" t="str">
        <f>IF(OR(EXPORT!EX74=0,EXPORT!EX74="",EXPORT!EX74="0"),"","O")</f>
        <v/>
      </c>
      <c r="R74" s="18" t="str">
        <f>IF(OR(EXPORT!EY74=0,EXPORT!EY74="",EXPORT!EY74="0"),"","P")</f>
        <v/>
      </c>
      <c r="S74" s="18" t="str">
        <f>IF(OR(EXPORT!EZ74=0,EXPORT!EZ74="",EXPORT!EZ74="0"),"","W")</f>
        <v/>
      </c>
      <c r="T74" s="18" t="str">
        <f>IF(OR(EXPORT!FA74=0,EXPORT!FA74="",EXPORT!FA74="0"),"","frei")</f>
        <v/>
      </c>
      <c r="U74" s="18" t="str">
        <f t="shared" ref="U74:U137" si="28">IF(A74=3,V74&amp;" Kcal / "&amp;W74&amp;" g Fett / "&amp;X74&amp;" g Proteine / "&amp;Y74&amp;" g KH / "&amp;Z74&amp;" BE ","")</f>
        <v/>
      </c>
      <c r="V74" s="18" t="str">
        <f>IF(A74=3,ROUND(EXPORT!F74,0),"")</f>
        <v/>
      </c>
      <c r="W74" s="18" t="str">
        <f>IF(A74=3,ROUND(EXPORT!J74,0),"")</f>
        <v/>
      </c>
      <c r="X74" s="18" t="str">
        <f>IF(A74=3,ROUND(EXPORT!I74,0),"")</f>
        <v/>
      </c>
      <c r="Y74" s="18" t="str">
        <f>IF(A74=3,ROUND(EXPORT!K74,0),"")</f>
        <v/>
      </c>
      <c r="Z74" s="18" t="str">
        <f>IF(A74=3,ROUND(EXPORT!EG74,1),"")</f>
        <v/>
      </c>
    </row>
    <row r="75" spans="1:32">
      <c r="A75" s="18">
        <f>EXPORT!A75</f>
        <v>3</v>
      </c>
      <c r="B75" s="18" t="str">
        <f>IF(ISBLANK(EXPORT!B75),"",EXPORT!B75)</f>
        <v>Frankfurter Abend</v>
      </c>
      <c r="C75" s="18" t="str">
        <f t="shared" si="23"/>
        <v>AO</v>
      </c>
      <c r="D75" s="18" t="str">
        <f t="shared" si="24"/>
        <v xml:space="preserve"> (AO)</v>
      </c>
      <c r="E75" s="18" t="str">
        <f t="shared" si="25"/>
        <v>Frankfurter Abend (AO)</v>
      </c>
      <c r="F75" s="18" t="str">
        <f>IF(OR(EXPORT!EM75=0,EXPORT!EM75="",EXPORT!EM75="0"),"","A")</f>
        <v>A</v>
      </c>
      <c r="G75" s="18" t="str">
        <f>IF(OR(EXPORT!EN75=0,EXPORT!EN75="",EXPORT!EN75="0"),"","B")</f>
        <v/>
      </c>
      <c r="H75" s="18" t="str">
        <f>IF(OR(EXPORT!EO75=0,EXPORT!EO75="",EXPORT!EO75="0"),"","C")</f>
        <v/>
      </c>
      <c r="I75" s="18" t="str">
        <f>IF(OR(EXPORT!EP75=0,EXPORT!EP75="",EXPORT!EP75="0"),"","D")</f>
        <v/>
      </c>
      <c r="J75" s="18" t="str">
        <f>IF(OR(EXPORT!EQ75=0,EXPORT!EQ75="",EXPORT!EQ75="0"),"","E")</f>
        <v/>
      </c>
      <c r="K75" s="18" t="str">
        <f>IF(OR(EXPORT!ER75=0,EXPORT!ER75="",EXPORT!ER75="0"),"","F")</f>
        <v/>
      </c>
      <c r="L75" s="18" t="str">
        <f>IF(OR(EXPORT!ES75=0,EXPORT!ES75="",EXPORT!ES75="0"),"","G")</f>
        <v/>
      </c>
      <c r="M75" s="18" t="str">
        <f>IF(OR(EXPORT!ET75=0,EXPORT!ET75="",EXPORT!ET75="0"),"","H")</f>
        <v/>
      </c>
      <c r="N75" s="18" t="str">
        <f>IF(OR(EXPORT!EU75=0,EXPORT!EU75="",EXPORT!EU75="0"),"","L")</f>
        <v/>
      </c>
      <c r="O75" s="18" t="str">
        <f>IF(OR(EXPORT!EV75=0,EXPORT!EV75="",EXPORT!EV75="0"),"","M")</f>
        <v/>
      </c>
      <c r="P75" s="18" t="str">
        <f>IF(OR(EXPORT!EW75=0,EXPORT!EW75="",EXPORT!EW75="0"),"","N")</f>
        <v/>
      </c>
      <c r="Q75" s="18" t="str">
        <f>IF(OR(EXPORT!EX75=0,EXPORT!EX75="",EXPORT!EX75="0"),"","O")</f>
        <v>O</v>
      </c>
      <c r="R75" s="18" t="str">
        <f>IF(OR(EXPORT!EY75=0,EXPORT!EY75="",EXPORT!EY75="0"),"","P")</f>
        <v/>
      </c>
      <c r="S75" s="18" t="str">
        <f>IF(OR(EXPORT!EZ75=0,EXPORT!EZ75="",EXPORT!EZ75="0"),"","W")</f>
        <v/>
      </c>
      <c r="T75" s="18" t="str">
        <f>IF(OR(EXPORT!FA75=0,EXPORT!FA75="",EXPORT!FA75="0"),"","frei")</f>
        <v/>
      </c>
      <c r="U75" s="18" t="str">
        <f t="shared" si="28"/>
        <v xml:space="preserve">466 Kcal / 31 g Fett / 21 g Proteine / 24 g KH / 2 BE </v>
      </c>
      <c r="V75" s="18">
        <f>IF(A75=3,ROUND(EXPORT!F75,0),"")</f>
        <v>466</v>
      </c>
      <c r="W75" s="18">
        <f>IF(A75=3,ROUND(EXPORT!J75,0),"")</f>
        <v>31</v>
      </c>
      <c r="X75" s="18">
        <f>IF(A75=3,ROUND(EXPORT!I75,0),"")</f>
        <v>21</v>
      </c>
      <c r="Y75" s="18">
        <f>IF(A75=3,ROUND(EXPORT!K75,0),"")</f>
        <v>24</v>
      </c>
      <c r="Z75" s="18">
        <f>IF(A75=3,ROUND(EXPORT!EG75,1),"")</f>
        <v>2</v>
      </c>
    </row>
    <row r="76" spans="1:32">
      <c r="A76" s="18">
        <f>EXPORT!A76</f>
        <v>4</v>
      </c>
      <c r="B76" s="18" t="str">
        <f>IF(ISBLANK(EXPORT!B76),"",EXPORT!B76)</f>
        <v>Frankfurter, Senf, Kren, Brot</v>
      </c>
      <c r="C76" s="18" t="str">
        <f t="shared" si="23"/>
        <v>AO</v>
      </c>
      <c r="D76" s="18" t="str">
        <f t="shared" si="24"/>
        <v xml:space="preserve"> (AO)</v>
      </c>
      <c r="E76" s="18" t="str">
        <f t="shared" si="25"/>
        <v>Frankfurter, Senf, Kren, Brot (AO)</v>
      </c>
      <c r="F76" s="18" t="str">
        <f>IF(OR(EXPORT!EM76=0,EXPORT!EM76="",EXPORT!EM76="0"),"","A")</f>
        <v>A</v>
      </c>
      <c r="G76" s="18" t="str">
        <f>IF(OR(EXPORT!EN76=0,EXPORT!EN76="",EXPORT!EN76="0"),"","B")</f>
        <v/>
      </c>
      <c r="H76" s="18" t="str">
        <f>IF(OR(EXPORT!EO76=0,EXPORT!EO76="",EXPORT!EO76="0"),"","C")</f>
        <v/>
      </c>
      <c r="I76" s="18" t="str">
        <f>IF(OR(EXPORT!EP76=0,EXPORT!EP76="",EXPORT!EP76="0"),"","D")</f>
        <v/>
      </c>
      <c r="J76" s="18" t="str">
        <f>IF(OR(EXPORT!EQ76=0,EXPORT!EQ76="",EXPORT!EQ76="0"),"","E")</f>
        <v/>
      </c>
      <c r="K76" s="18" t="str">
        <f>IF(OR(EXPORT!ER76=0,EXPORT!ER76="",EXPORT!ER76="0"),"","F")</f>
        <v/>
      </c>
      <c r="L76" s="18" t="str">
        <f>IF(OR(EXPORT!ES76=0,EXPORT!ES76="",EXPORT!ES76="0"),"","G")</f>
        <v/>
      </c>
      <c r="M76" s="18" t="str">
        <f>IF(OR(EXPORT!ET76=0,EXPORT!ET76="",EXPORT!ET76="0"),"","H")</f>
        <v/>
      </c>
      <c r="N76" s="18" t="str">
        <f>IF(OR(EXPORT!EU76=0,EXPORT!EU76="",EXPORT!EU76="0"),"","L")</f>
        <v/>
      </c>
      <c r="O76" s="18" t="str">
        <f>IF(OR(EXPORT!EV76=0,EXPORT!EV76="",EXPORT!EV76="0"),"","M")</f>
        <v/>
      </c>
      <c r="P76" s="18" t="str">
        <f>IF(OR(EXPORT!EW76=0,EXPORT!EW76="",EXPORT!EW76="0"),"","N")</f>
        <v/>
      </c>
      <c r="Q76" s="18" t="str">
        <f>IF(OR(EXPORT!EX76=0,EXPORT!EX76="",EXPORT!EX76="0"),"","O")</f>
        <v>O</v>
      </c>
      <c r="R76" s="18" t="str">
        <f>IF(OR(EXPORT!EY76=0,EXPORT!EY76="",EXPORT!EY76="0"),"","P")</f>
        <v/>
      </c>
      <c r="S76" s="18" t="str">
        <f>IF(OR(EXPORT!EZ76=0,EXPORT!EZ76="",EXPORT!EZ76="0"),"","W")</f>
        <v/>
      </c>
      <c r="T76" s="18" t="str">
        <f>IF(OR(EXPORT!FA76=0,EXPORT!FA76="",EXPORT!FA76="0"),"","frei")</f>
        <v/>
      </c>
      <c r="U76" s="18" t="str">
        <f t="shared" si="28"/>
        <v/>
      </c>
      <c r="V76" s="18" t="str">
        <f>IF(A76=3,ROUND(EXPORT!F76,0),"")</f>
        <v/>
      </c>
      <c r="W76" s="18" t="str">
        <f>IF(A76=3,ROUND(EXPORT!J76,0),"")</f>
        <v/>
      </c>
      <c r="X76" s="18" t="str">
        <f>IF(A76=3,ROUND(EXPORT!I76,0),"")</f>
        <v/>
      </c>
      <c r="Y76" s="18" t="str">
        <f>IF(A76=3,ROUND(EXPORT!K76,0),"")</f>
        <v/>
      </c>
      <c r="Z76" s="18" t="str">
        <f>IF(A76=3,ROUND(EXPORT!EG76,1),"")</f>
        <v/>
      </c>
    </row>
    <row r="77" spans="1:32">
      <c r="A77" s="18">
        <f>EXPORT!A77</f>
        <v>3</v>
      </c>
      <c r="B77" s="18" t="str">
        <f>IF(ISBLANK(EXPORT!B77),"",EXPORT!B77)</f>
        <v>Debreziner Abend</v>
      </c>
      <c r="C77" s="18" t="str">
        <f t="shared" si="23"/>
        <v>ALMO</v>
      </c>
      <c r="D77" s="18" t="str">
        <f t="shared" si="24"/>
        <v xml:space="preserve"> (ALMO)</v>
      </c>
      <c r="E77" s="18" t="str">
        <f t="shared" si="25"/>
        <v>Debreziner Abend (ALMO)</v>
      </c>
      <c r="F77" s="18" t="str">
        <f>IF(OR(EXPORT!EM77=0,EXPORT!EM77="",EXPORT!EM77="0"),"","A")</f>
        <v>A</v>
      </c>
      <c r="G77" s="18" t="str">
        <f>IF(OR(EXPORT!EN77=0,EXPORT!EN77="",EXPORT!EN77="0"),"","B")</f>
        <v/>
      </c>
      <c r="H77" s="18" t="str">
        <f>IF(OR(EXPORT!EO77=0,EXPORT!EO77="",EXPORT!EO77="0"),"","C")</f>
        <v/>
      </c>
      <c r="I77" s="18" t="str">
        <f>IF(OR(EXPORT!EP77=0,EXPORT!EP77="",EXPORT!EP77="0"),"","D")</f>
        <v/>
      </c>
      <c r="J77" s="18" t="str">
        <f>IF(OR(EXPORT!EQ77=0,EXPORT!EQ77="",EXPORT!EQ77="0"),"","E")</f>
        <v/>
      </c>
      <c r="K77" s="18" t="str">
        <f>IF(OR(EXPORT!ER77=0,EXPORT!ER77="",EXPORT!ER77="0"),"","F")</f>
        <v/>
      </c>
      <c r="L77" s="18" t="str">
        <f>IF(OR(EXPORT!ES77=0,EXPORT!ES77="",EXPORT!ES77="0"),"","G")</f>
        <v/>
      </c>
      <c r="M77" s="18" t="str">
        <f>IF(OR(EXPORT!ET77=0,EXPORT!ET77="",EXPORT!ET77="0"),"","H")</f>
        <v/>
      </c>
      <c r="N77" s="18" t="str">
        <f>IF(OR(EXPORT!EU77=0,EXPORT!EU77="",EXPORT!EU77="0"),"","L")</f>
        <v>L</v>
      </c>
      <c r="O77" s="18" t="str">
        <f>IF(OR(EXPORT!EV77=0,EXPORT!EV77="",EXPORT!EV77="0"),"","M")</f>
        <v>M</v>
      </c>
      <c r="P77" s="18" t="str">
        <f>IF(OR(EXPORT!EW77=0,EXPORT!EW77="",EXPORT!EW77="0"),"","N")</f>
        <v/>
      </c>
      <c r="Q77" s="18" t="str">
        <f>IF(OR(EXPORT!EX77=0,EXPORT!EX77="",EXPORT!EX77="0"),"","O")</f>
        <v>O</v>
      </c>
      <c r="R77" s="18" t="str">
        <f>IF(OR(EXPORT!EY77=0,EXPORT!EY77="",EXPORT!EY77="0"),"","P")</f>
        <v/>
      </c>
      <c r="S77" s="18" t="str">
        <f>IF(OR(EXPORT!EZ77=0,EXPORT!EZ77="",EXPORT!EZ77="0"),"","W")</f>
        <v/>
      </c>
      <c r="T77" s="18" t="str">
        <f>IF(OR(EXPORT!FA77=0,EXPORT!FA77="",EXPORT!FA77="0"),"","frei")</f>
        <v/>
      </c>
      <c r="U77" s="18" t="str">
        <f t="shared" si="28"/>
        <v xml:space="preserve">536 Kcal / 39 g Fett / 20 g Proteine / 25 g KH / 2 BE </v>
      </c>
      <c r="V77" s="18">
        <f>IF(A77=3,ROUND(EXPORT!F77,0),"")</f>
        <v>536</v>
      </c>
      <c r="W77" s="18">
        <f>IF(A77=3,ROUND(EXPORT!J77,0),"")</f>
        <v>39</v>
      </c>
      <c r="X77" s="18">
        <f>IF(A77=3,ROUND(EXPORT!I77,0),"")</f>
        <v>20</v>
      </c>
      <c r="Y77" s="18">
        <f>IF(A77=3,ROUND(EXPORT!K77,0),"")</f>
        <v>25</v>
      </c>
      <c r="Z77" s="18">
        <f>IF(A77=3,ROUND(EXPORT!EG77,1),"")</f>
        <v>2</v>
      </c>
    </row>
    <row r="78" spans="1:32">
      <c r="A78" s="18">
        <f>EXPORT!A78</f>
        <v>4</v>
      </c>
      <c r="B78" s="18" t="str">
        <f>IF(ISBLANK(EXPORT!B78),"",EXPORT!B78)</f>
        <v>Debreziner, Senf, Kren, Brot</v>
      </c>
      <c r="C78" s="18" t="str">
        <f t="shared" si="23"/>
        <v>ALMO</v>
      </c>
      <c r="D78" s="18" t="str">
        <f t="shared" si="24"/>
        <v xml:space="preserve"> (ALMO)</v>
      </c>
      <c r="E78" s="18" t="str">
        <f t="shared" si="25"/>
        <v>Debreziner, Senf, Kren, Brot (ALMO)</v>
      </c>
      <c r="F78" s="18" t="str">
        <f>IF(OR(EXPORT!EM78=0,EXPORT!EM78="",EXPORT!EM78="0"),"","A")</f>
        <v>A</v>
      </c>
      <c r="G78" s="18" t="str">
        <f>IF(OR(EXPORT!EN78=0,EXPORT!EN78="",EXPORT!EN78="0"),"","B")</f>
        <v/>
      </c>
      <c r="H78" s="18" t="str">
        <f>IF(OR(EXPORT!EO78=0,EXPORT!EO78="",EXPORT!EO78="0"),"","C")</f>
        <v/>
      </c>
      <c r="I78" s="18" t="str">
        <f>IF(OR(EXPORT!EP78=0,EXPORT!EP78="",EXPORT!EP78="0"),"","D")</f>
        <v/>
      </c>
      <c r="J78" s="18" t="str">
        <f>IF(OR(EXPORT!EQ78=0,EXPORT!EQ78="",EXPORT!EQ78="0"),"","E")</f>
        <v/>
      </c>
      <c r="K78" s="18" t="str">
        <f>IF(OR(EXPORT!ER78=0,EXPORT!ER78="",EXPORT!ER78="0"),"","F")</f>
        <v/>
      </c>
      <c r="L78" s="18" t="str">
        <f>IF(OR(EXPORT!ES78=0,EXPORT!ES78="",EXPORT!ES78="0"),"","G")</f>
        <v/>
      </c>
      <c r="M78" s="18" t="str">
        <f>IF(OR(EXPORT!ET78=0,EXPORT!ET78="",EXPORT!ET78="0"),"","H")</f>
        <v/>
      </c>
      <c r="N78" s="18" t="str">
        <f>IF(OR(EXPORT!EU78=0,EXPORT!EU78="",EXPORT!EU78="0"),"","L")</f>
        <v>L</v>
      </c>
      <c r="O78" s="18" t="str">
        <f>IF(OR(EXPORT!EV78=0,EXPORT!EV78="",EXPORT!EV78="0"),"","M")</f>
        <v>M</v>
      </c>
      <c r="P78" s="18" t="str">
        <f>IF(OR(EXPORT!EW78=0,EXPORT!EW78="",EXPORT!EW78="0"),"","N")</f>
        <v/>
      </c>
      <c r="Q78" s="18" t="str">
        <f>IF(OR(EXPORT!EX78=0,EXPORT!EX78="",EXPORT!EX78="0"),"","O")</f>
        <v>O</v>
      </c>
      <c r="R78" s="18" t="str">
        <f>IF(OR(EXPORT!EY78=0,EXPORT!EY78="",EXPORT!EY78="0"),"","P")</f>
        <v/>
      </c>
      <c r="S78" s="18" t="str">
        <f>IF(OR(EXPORT!EZ78=0,EXPORT!EZ78="",EXPORT!EZ78="0"),"","W")</f>
        <v/>
      </c>
      <c r="T78" s="18" t="str">
        <f>IF(OR(EXPORT!FA78=0,EXPORT!FA78="",EXPORT!FA78="0"),"","frei")</f>
        <v/>
      </c>
      <c r="U78" s="18" t="str">
        <f t="shared" si="28"/>
        <v/>
      </c>
      <c r="V78" s="18" t="str">
        <f>IF(A78=3,ROUND(EXPORT!F78,0),"")</f>
        <v/>
      </c>
      <c r="W78" s="18" t="str">
        <f>IF(A78=3,ROUND(EXPORT!J78,0),"")</f>
        <v/>
      </c>
      <c r="X78" s="18" t="str">
        <f>IF(A78=3,ROUND(EXPORT!I78,0),"")</f>
        <v/>
      </c>
      <c r="Y78" s="18" t="str">
        <f>IF(A78=3,ROUND(EXPORT!K78,0),"")</f>
        <v/>
      </c>
      <c r="Z78" s="18" t="str">
        <f>IF(A78=3,ROUND(EXPORT!EG78,1),"")</f>
        <v/>
      </c>
    </row>
    <row r="79" spans="1:32">
      <c r="A79" s="18">
        <f>EXPORT!A79</f>
        <v>3</v>
      </c>
      <c r="B79" s="18" t="str">
        <f>IF(ISBLANK(EXPORT!B79),"",EXPORT!B79)</f>
        <v>Käsetoast Abend</v>
      </c>
      <c r="C79" s="18" t="str">
        <f t="shared" si="23"/>
        <v>AG</v>
      </c>
      <c r="D79" s="18" t="str">
        <f t="shared" si="24"/>
        <v xml:space="preserve"> (AG)</v>
      </c>
      <c r="E79" s="18" t="str">
        <f t="shared" si="25"/>
        <v>Käsetoast Abend (AG)</v>
      </c>
      <c r="F79" s="18" t="str">
        <f>IF(OR(EXPORT!EM79=0,EXPORT!EM79="",EXPORT!EM79="0"),"","A")</f>
        <v>A</v>
      </c>
      <c r="G79" s="18" t="str">
        <f>IF(OR(EXPORT!EN79=0,EXPORT!EN79="",EXPORT!EN79="0"),"","B")</f>
        <v/>
      </c>
      <c r="H79" s="18" t="str">
        <f>IF(OR(EXPORT!EO79=0,EXPORT!EO79="",EXPORT!EO79="0"),"","C")</f>
        <v/>
      </c>
      <c r="I79" s="18" t="str">
        <f>IF(OR(EXPORT!EP79=0,EXPORT!EP79="",EXPORT!EP79="0"),"","D")</f>
        <v/>
      </c>
      <c r="J79" s="18" t="str">
        <f>IF(OR(EXPORT!EQ79=0,EXPORT!EQ79="",EXPORT!EQ79="0"),"","E")</f>
        <v/>
      </c>
      <c r="K79" s="18" t="str">
        <f>IF(OR(EXPORT!ER79=0,EXPORT!ER79="",EXPORT!ER79="0"),"","F")</f>
        <v/>
      </c>
      <c r="L79" s="18" t="str">
        <f>IF(OR(EXPORT!ES79=0,EXPORT!ES79="",EXPORT!ES79="0"),"","G")</f>
        <v>G</v>
      </c>
      <c r="M79" s="18" t="str">
        <f>IF(OR(EXPORT!ET79=0,EXPORT!ET79="",EXPORT!ET79="0"),"","H")</f>
        <v/>
      </c>
      <c r="N79" s="18" t="str">
        <f>IF(OR(EXPORT!EU79=0,EXPORT!EU79="",EXPORT!EU79="0"),"","L")</f>
        <v/>
      </c>
      <c r="O79" s="18" t="str">
        <f>IF(OR(EXPORT!EV79=0,EXPORT!EV79="",EXPORT!EV79="0"),"","M")</f>
        <v/>
      </c>
      <c r="P79" s="18" t="str">
        <f>IF(OR(EXPORT!EW79=0,EXPORT!EW79="",EXPORT!EW79="0"),"","N")</f>
        <v/>
      </c>
      <c r="Q79" s="18" t="str">
        <f>IF(OR(EXPORT!EX79=0,EXPORT!EX79="",EXPORT!EX79="0"),"","O")</f>
        <v/>
      </c>
      <c r="R79" s="18" t="str">
        <f>IF(OR(EXPORT!EY79=0,EXPORT!EY79="",EXPORT!EY79="0"),"","P")</f>
        <v/>
      </c>
      <c r="S79" s="18" t="str">
        <f>IF(OR(EXPORT!EZ79=0,EXPORT!EZ79="",EXPORT!EZ79="0"),"","W")</f>
        <v/>
      </c>
      <c r="T79" s="18" t="str">
        <f>IF(OR(EXPORT!FA79=0,EXPORT!FA79="",EXPORT!FA79="0"),"","frei")</f>
        <v/>
      </c>
      <c r="U79" s="18" t="str">
        <f t="shared" si="28"/>
        <v xml:space="preserve">447 Kcal / 25 g Fett / 24 g Proteine / 29 g KH / 2,4 BE </v>
      </c>
      <c r="V79" s="18">
        <f>IF(A79=3,ROUND(EXPORT!F79,0),"")</f>
        <v>447</v>
      </c>
      <c r="W79" s="18">
        <f>IF(A79=3,ROUND(EXPORT!J79,0),"")</f>
        <v>25</v>
      </c>
      <c r="X79" s="18">
        <f>IF(A79=3,ROUND(EXPORT!I79,0),"")</f>
        <v>24</v>
      </c>
      <c r="Y79" s="18">
        <f>IF(A79=3,ROUND(EXPORT!K79,0),"")</f>
        <v>29</v>
      </c>
      <c r="Z79" s="18">
        <f>IF(A79=3,ROUND(EXPORT!EG79,1),"")</f>
        <v>2.4</v>
      </c>
    </row>
    <row r="80" spans="1:32">
      <c r="A80" s="18">
        <f>EXPORT!A80</f>
        <v>4</v>
      </c>
      <c r="B80" s="18" t="str">
        <f>IF(ISBLANK(EXPORT!B80),"",EXPORT!B80)</f>
        <v>Käsetoast, Ketchup</v>
      </c>
      <c r="C80" s="18" t="str">
        <f t="shared" si="23"/>
        <v>AG</v>
      </c>
      <c r="D80" s="18" t="str">
        <f t="shared" si="24"/>
        <v xml:space="preserve"> (AG)</v>
      </c>
      <c r="E80" s="18" t="str">
        <f t="shared" si="25"/>
        <v>Käsetoast, Ketchup (AG)</v>
      </c>
      <c r="F80" s="18" t="str">
        <f>IF(OR(EXPORT!EM80=0,EXPORT!EM80="",EXPORT!EM80="0"),"","A")</f>
        <v>A</v>
      </c>
      <c r="G80" s="18" t="str">
        <f>IF(OR(EXPORT!EN80=0,EXPORT!EN80="",EXPORT!EN80="0"),"","B")</f>
        <v/>
      </c>
      <c r="H80" s="18" t="str">
        <f>IF(OR(EXPORT!EO80=0,EXPORT!EO80="",EXPORT!EO80="0"),"","C")</f>
        <v/>
      </c>
      <c r="I80" s="18" t="str">
        <f>IF(OR(EXPORT!EP80=0,EXPORT!EP80="",EXPORT!EP80="0"),"","D")</f>
        <v/>
      </c>
      <c r="J80" s="18" t="str">
        <f>IF(OR(EXPORT!EQ80=0,EXPORT!EQ80="",EXPORT!EQ80="0"),"","E")</f>
        <v/>
      </c>
      <c r="K80" s="18" t="str">
        <f>IF(OR(EXPORT!ER80=0,EXPORT!ER80="",EXPORT!ER80="0"),"","F")</f>
        <v/>
      </c>
      <c r="L80" s="18" t="str">
        <f>IF(OR(EXPORT!ES80=0,EXPORT!ES80="",EXPORT!ES80="0"),"","G")</f>
        <v>G</v>
      </c>
      <c r="M80" s="18" t="str">
        <f>IF(OR(EXPORT!ET80=0,EXPORT!ET80="",EXPORT!ET80="0"),"","H")</f>
        <v/>
      </c>
      <c r="N80" s="18" t="str">
        <f>IF(OR(EXPORT!EU80=0,EXPORT!EU80="",EXPORT!EU80="0"),"","L")</f>
        <v/>
      </c>
      <c r="O80" s="18" t="str">
        <f>IF(OR(EXPORT!EV80=0,EXPORT!EV80="",EXPORT!EV80="0"),"","M")</f>
        <v/>
      </c>
      <c r="P80" s="18" t="str">
        <f>IF(OR(EXPORT!EW80=0,EXPORT!EW80="",EXPORT!EW80="0"),"","N")</f>
        <v/>
      </c>
      <c r="Q80" s="18" t="str">
        <f>IF(OR(EXPORT!EX80=0,EXPORT!EX80="",EXPORT!EX80="0"),"","O")</f>
        <v/>
      </c>
      <c r="R80" s="18" t="str">
        <f>IF(OR(EXPORT!EY80=0,EXPORT!EY80="",EXPORT!EY80="0"),"","P")</f>
        <v/>
      </c>
      <c r="S80" s="18" t="str">
        <f>IF(OR(EXPORT!EZ80=0,EXPORT!EZ80="",EXPORT!EZ80="0"),"","W")</f>
        <v/>
      </c>
      <c r="T80" s="18" t="str">
        <f>IF(OR(EXPORT!FA80=0,EXPORT!FA80="",EXPORT!FA80="0"),"","frei")</f>
        <v/>
      </c>
      <c r="U80" s="18" t="str">
        <f t="shared" si="28"/>
        <v/>
      </c>
      <c r="V80" s="18" t="str">
        <f>IF(A80=3,ROUND(EXPORT!F80,0),"")</f>
        <v/>
      </c>
      <c r="W80" s="18" t="str">
        <f>IF(A80=3,ROUND(EXPORT!J80,0),"")</f>
        <v/>
      </c>
      <c r="X80" s="18" t="str">
        <f>IF(A80=3,ROUND(EXPORT!I80,0),"")</f>
        <v/>
      </c>
      <c r="Y80" s="18" t="str">
        <f>IF(A80=3,ROUND(EXPORT!K80,0),"")</f>
        <v/>
      </c>
      <c r="Z80" s="18" t="str">
        <f>IF(A80=3,ROUND(EXPORT!EG80,1),"")</f>
        <v/>
      </c>
    </row>
    <row r="81" spans="1:32">
      <c r="A81" s="18">
        <f>EXPORT!A81</f>
        <v>3</v>
      </c>
      <c r="B81" s="18" t="str">
        <f>IF(ISBLANK(EXPORT!B81),"",EXPORT!B81)</f>
        <v>Toast Abend</v>
      </c>
      <c r="C81" s="18" t="str">
        <f t="shared" si="23"/>
        <v>AG</v>
      </c>
      <c r="D81" s="18" t="str">
        <f t="shared" si="24"/>
        <v xml:space="preserve"> (AG)</v>
      </c>
      <c r="E81" s="18" t="str">
        <f t="shared" si="25"/>
        <v>Toast Abend (AG)</v>
      </c>
      <c r="F81" s="18" t="str">
        <f>IF(OR(EXPORT!EM81=0,EXPORT!EM81="",EXPORT!EM81="0"),"","A")</f>
        <v>A</v>
      </c>
      <c r="G81" s="18" t="str">
        <f>IF(OR(EXPORT!EN81=0,EXPORT!EN81="",EXPORT!EN81="0"),"","B")</f>
        <v/>
      </c>
      <c r="H81" s="18" t="str">
        <f>IF(OR(EXPORT!EO81=0,EXPORT!EO81="",EXPORT!EO81="0"),"","C")</f>
        <v/>
      </c>
      <c r="I81" s="18" t="str">
        <f>IF(OR(EXPORT!EP81=0,EXPORT!EP81="",EXPORT!EP81="0"),"","D")</f>
        <v/>
      </c>
      <c r="J81" s="18" t="str">
        <f>IF(OR(EXPORT!EQ81=0,EXPORT!EQ81="",EXPORT!EQ81="0"),"","E")</f>
        <v/>
      </c>
      <c r="K81" s="18" t="str">
        <f>IF(OR(EXPORT!ER81=0,EXPORT!ER81="",EXPORT!ER81="0"),"","F")</f>
        <v/>
      </c>
      <c r="L81" s="18" t="str">
        <f>IF(OR(EXPORT!ES81=0,EXPORT!ES81="",EXPORT!ES81="0"),"","G")</f>
        <v>G</v>
      </c>
      <c r="M81" s="18" t="str">
        <f>IF(OR(EXPORT!ET81=0,EXPORT!ET81="",EXPORT!ET81="0"),"","H")</f>
        <v/>
      </c>
      <c r="N81" s="18" t="str">
        <f>IF(OR(EXPORT!EU81=0,EXPORT!EU81="",EXPORT!EU81="0"),"","L")</f>
        <v/>
      </c>
      <c r="O81" s="18" t="str">
        <f>IF(OR(EXPORT!EV81=0,EXPORT!EV81="",EXPORT!EV81="0"),"","M")</f>
        <v/>
      </c>
      <c r="P81" s="18" t="str">
        <f>IF(OR(EXPORT!EW81=0,EXPORT!EW81="",EXPORT!EW81="0"),"","N")</f>
        <v/>
      </c>
      <c r="Q81" s="18" t="str">
        <f>IF(OR(EXPORT!EX81=0,EXPORT!EX81="",EXPORT!EX81="0"),"","O")</f>
        <v/>
      </c>
      <c r="R81" s="18" t="str">
        <f>IF(OR(EXPORT!EY81=0,EXPORT!EY81="",EXPORT!EY81="0"),"","P")</f>
        <v/>
      </c>
      <c r="S81" s="18" t="str">
        <f>IF(OR(EXPORT!EZ81=0,EXPORT!EZ81="",EXPORT!EZ81="0"),"","W")</f>
        <v/>
      </c>
      <c r="T81" s="18" t="str">
        <f>IF(OR(EXPORT!FA81=0,EXPORT!FA81="",EXPORT!FA81="0"),"","frei")</f>
        <v/>
      </c>
      <c r="U81" s="18" t="str">
        <f t="shared" si="28"/>
        <v xml:space="preserve">424 Kcal / 25 g Fett / 19 g Proteine / 29 g KH / 2,4 BE </v>
      </c>
      <c r="V81" s="18">
        <f>IF(A81=3,ROUND(EXPORT!F81,0),"")</f>
        <v>424</v>
      </c>
      <c r="W81" s="18">
        <f>IF(A81=3,ROUND(EXPORT!J81,0),"")</f>
        <v>25</v>
      </c>
      <c r="X81" s="18">
        <f>IF(A81=3,ROUND(EXPORT!I81,0),"")</f>
        <v>19</v>
      </c>
      <c r="Y81" s="18">
        <f>IF(A81=3,ROUND(EXPORT!K81,0),"")</f>
        <v>29</v>
      </c>
      <c r="Z81" s="18">
        <f>IF(A81=3,ROUND(EXPORT!EG81,1),"")</f>
        <v>2.4</v>
      </c>
    </row>
    <row r="82" spans="1:32">
      <c r="A82" s="18">
        <f>EXPORT!A82</f>
        <v>4</v>
      </c>
      <c r="B82" s="18" t="str">
        <f>IF(ISBLANK(EXPORT!B82),"",EXPORT!B82)</f>
        <v>Schinken- Käsetoast, Ketchup</v>
      </c>
      <c r="C82" s="18" t="str">
        <f t="shared" si="23"/>
        <v>AG</v>
      </c>
      <c r="D82" s="18" t="str">
        <f t="shared" si="24"/>
        <v xml:space="preserve"> (AG)</v>
      </c>
      <c r="E82" s="18" t="str">
        <f t="shared" si="25"/>
        <v>Schinken- Käsetoast, Ketchup (AG)</v>
      </c>
      <c r="F82" s="18" t="str">
        <f>IF(OR(EXPORT!EM82=0,EXPORT!EM82="",EXPORT!EM82="0"),"","A")</f>
        <v>A</v>
      </c>
      <c r="G82" s="18" t="str">
        <f>IF(OR(EXPORT!EN82=0,EXPORT!EN82="",EXPORT!EN82="0"),"","B")</f>
        <v/>
      </c>
      <c r="H82" s="18" t="str">
        <f>IF(OR(EXPORT!EO82=0,EXPORT!EO82="",EXPORT!EO82="0"),"","C")</f>
        <v/>
      </c>
      <c r="I82" s="18" t="str">
        <f>IF(OR(EXPORT!EP82=0,EXPORT!EP82="",EXPORT!EP82="0"),"","D")</f>
        <v/>
      </c>
      <c r="J82" s="18" t="str">
        <f>IF(OR(EXPORT!EQ82=0,EXPORT!EQ82="",EXPORT!EQ82="0"),"","E")</f>
        <v/>
      </c>
      <c r="K82" s="18" t="str">
        <f>IF(OR(EXPORT!ER82=0,EXPORT!ER82="",EXPORT!ER82="0"),"","F")</f>
        <v/>
      </c>
      <c r="L82" s="18" t="str">
        <f>IF(OR(EXPORT!ES82=0,EXPORT!ES82="",EXPORT!ES82="0"),"","G")</f>
        <v>G</v>
      </c>
      <c r="M82" s="18" t="str">
        <f>IF(OR(EXPORT!ET82=0,EXPORT!ET82="",EXPORT!ET82="0"),"","H")</f>
        <v/>
      </c>
      <c r="N82" s="18" t="str">
        <f>IF(OR(EXPORT!EU82=0,EXPORT!EU82="",EXPORT!EU82="0"),"","L")</f>
        <v/>
      </c>
      <c r="O82" s="18" t="str">
        <f>IF(OR(EXPORT!EV82=0,EXPORT!EV82="",EXPORT!EV82="0"),"","M")</f>
        <v/>
      </c>
      <c r="P82" s="18" t="str">
        <f>IF(OR(EXPORT!EW82=0,EXPORT!EW82="",EXPORT!EW82="0"),"","N")</f>
        <v/>
      </c>
      <c r="Q82" s="18" t="str">
        <f>IF(OR(EXPORT!EX82=0,EXPORT!EX82="",EXPORT!EX82="0"),"","O")</f>
        <v/>
      </c>
      <c r="R82" s="18" t="str">
        <f>IF(OR(EXPORT!EY82=0,EXPORT!EY82="",EXPORT!EY82="0"),"","P")</f>
        <v/>
      </c>
      <c r="S82" s="18" t="str">
        <f>IF(OR(EXPORT!EZ82=0,EXPORT!EZ82="",EXPORT!EZ82="0"),"","W")</f>
        <v/>
      </c>
      <c r="T82" s="18" t="str">
        <f>IF(OR(EXPORT!FA82=0,EXPORT!FA82="",EXPORT!FA82="0"),"","frei")</f>
        <v/>
      </c>
      <c r="U82" s="18" t="str">
        <f t="shared" si="28"/>
        <v/>
      </c>
      <c r="V82" s="18" t="str">
        <f>IF(A82=3,ROUND(EXPORT!F82,0),"")</f>
        <v/>
      </c>
      <c r="W82" s="18" t="str">
        <f>IF(A82=3,ROUND(EXPORT!J82,0),"")</f>
        <v/>
      </c>
      <c r="X82" s="18" t="str">
        <f>IF(A82=3,ROUND(EXPORT!I82,0),"")</f>
        <v/>
      </c>
      <c r="Y82" s="18" t="str">
        <f>IF(A82=3,ROUND(EXPORT!K82,0),"")</f>
        <v/>
      </c>
      <c r="Z82" s="18" t="str">
        <f>IF(A82=3,ROUND(EXPORT!EG82,1),"")</f>
        <v/>
      </c>
    </row>
    <row r="83" spans="1:32">
      <c r="A83" s="18">
        <f>EXPORT!A83</f>
        <v>1</v>
      </c>
      <c r="B83" s="18" t="str">
        <f>IF(ISBLANK(EXPORT!B83),"",EXPORT!B83)</f>
        <v>Mittwoch</v>
      </c>
      <c r="C83" s="18" t="str">
        <f t="shared" si="23"/>
        <v/>
      </c>
      <c r="D83" s="18" t="str">
        <f t="shared" si="24"/>
        <v/>
      </c>
      <c r="E83" s="18" t="str">
        <f t="shared" si="25"/>
        <v>Mittwoch</v>
      </c>
      <c r="F83" s="18" t="str">
        <f>IF(OR(EXPORT!EM83=0,EXPORT!EM83="",EXPORT!EM83="0"),"","A")</f>
        <v/>
      </c>
      <c r="G83" s="18" t="str">
        <f>IF(OR(EXPORT!EN83=0,EXPORT!EN83="",EXPORT!EN83="0"),"","B")</f>
        <v/>
      </c>
      <c r="H83" s="18" t="str">
        <f>IF(OR(EXPORT!EO83=0,EXPORT!EO83="",EXPORT!EO83="0"),"","C")</f>
        <v/>
      </c>
      <c r="I83" s="18" t="str">
        <f>IF(OR(EXPORT!EP83=0,EXPORT!EP83="",EXPORT!EP83="0"),"","D")</f>
        <v/>
      </c>
      <c r="J83" s="18" t="str">
        <f>IF(OR(EXPORT!EQ83=0,EXPORT!EQ83="",EXPORT!EQ83="0"),"","E")</f>
        <v/>
      </c>
      <c r="K83" s="18" t="str">
        <f>IF(OR(EXPORT!ER83=0,EXPORT!ER83="",EXPORT!ER83="0"),"","F")</f>
        <v/>
      </c>
      <c r="L83" s="18" t="str">
        <f>IF(OR(EXPORT!ES83=0,EXPORT!ES83="",EXPORT!ES83="0"),"","G")</f>
        <v/>
      </c>
      <c r="M83" s="18" t="str">
        <f>IF(OR(EXPORT!ET83=0,EXPORT!ET83="",EXPORT!ET83="0"),"","H")</f>
        <v/>
      </c>
      <c r="N83" s="18" t="str">
        <f>IF(OR(EXPORT!EU83=0,EXPORT!EU83="",EXPORT!EU83="0"),"","L")</f>
        <v/>
      </c>
      <c r="O83" s="18" t="str">
        <f>IF(OR(EXPORT!EV83=0,EXPORT!EV83="",EXPORT!EV83="0"),"","M")</f>
        <v/>
      </c>
      <c r="P83" s="18" t="str">
        <f>IF(OR(EXPORT!EW83=0,EXPORT!EW83="",EXPORT!EW83="0"),"","N")</f>
        <v/>
      </c>
      <c r="Q83" s="18" t="str">
        <f>IF(OR(EXPORT!EX83=0,EXPORT!EX83="",EXPORT!EX83="0"),"","O")</f>
        <v/>
      </c>
      <c r="R83" s="18" t="str">
        <f>IF(OR(EXPORT!EY83=0,EXPORT!EY83="",EXPORT!EY83="0"),"","P")</f>
        <v/>
      </c>
      <c r="S83" s="18" t="str">
        <f>IF(OR(EXPORT!EZ83=0,EXPORT!EZ83="",EXPORT!EZ83="0"),"","W")</f>
        <v/>
      </c>
      <c r="T83" s="18" t="str">
        <f>IF(OR(EXPORT!FA83=0,EXPORT!FA83="",EXPORT!FA83="0"),"","frei")</f>
        <v/>
      </c>
      <c r="U83" s="18" t="str">
        <f t="shared" si="28"/>
        <v/>
      </c>
      <c r="V83" s="18" t="str">
        <f>IF(A83=3,ROUND(EXPORT!F83,0),"")</f>
        <v/>
      </c>
      <c r="W83" s="18" t="str">
        <f>IF(A83=3,ROUND(EXPORT!J83,0),"")</f>
        <v/>
      </c>
      <c r="X83" s="18" t="str">
        <f>IF(A83=3,ROUND(EXPORT!I83,0),"")</f>
        <v/>
      </c>
      <c r="Y83" s="18" t="str">
        <f>IF(A83=3,ROUND(EXPORT!K83,0),"")</f>
        <v/>
      </c>
      <c r="Z83" s="18" t="str">
        <f>IF(A83=3,ROUND(EXPORT!EG83,1),"")</f>
        <v/>
      </c>
    </row>
    <row r="84" spans="1:32">
      <c r="A84" s="18">
        <f>EXPORT!A84</f>
        <v>2</v>
      </c>
      <c r="B84" s="18" t="str">
        <f>IF(ISBLANK(EXPORT!B84),"",EXPORT!B84)</f>
        <v>Mittagessen</v>
      </c>
      <c r="C84" s="18" t="str">
        <f t="shared" si="23"/>
        <v/>
      </c>
      <c r="D84" s="18" t="str">
        <f t="shared" si="24"/>
        <v/>
      </c>
      <c r="E84" s="18" t="str">
        <f t="shared" si="25"/>
        <v>Mittagessen</v>
      </c>
      <c r="F84" s="18" t="str">
        <f>IF(OR(EXPORT!EM84=0,EXPORT!EM84="",EXPORT!EM84="0"),"","A")</f>
        <v/>
      </c>
      <c r="G84" s="18" t="str">
        <f>IF(OR(EXPORT!EN84=0,EXPORT!EN84="",EXPORT!EN84="0"),"","B")</f>
        <v/>
      </c>
      <c r="H84" s="18" t="str">
        <f>IF(OR(EXPORT!EO84=0,EXPORT!EO84="",EXPORT!EO84="0"),"","C")</f>
        <v/>
      </c>
      <c r="I84" s="18" t="str">
        <f>IF(OR(EXPORT!EP84=0,EXPORT!EP84="",EXPORT!EP84="0"),"","D")</f>
        <v/>
      </c>
      <c r="J84" s="18" t="str">
        <f>IF(OR(EXPORT!EQ84=0,EXPORT!EQ84="",EXPORT!EQ84="0"),"","E")</f>
        <v/>
      </c>
      <c r="K84" s="18" t="str">
        <f>IF(OR(EXPORT!ER84=0,EXPORT!ER84="",EXPORT!ER84="0"),"","F")</f>
        <v/>
      </c>
      <c r="L84" s="18" t="str">
        <f>IF(OR(EXPORT!ES84=0,EXPORT!ES84="",EXPORT!ES84="0"),"","G")</f>
        <v/>
      </c>
      <c r="M84" s="18" t="str">
        <f>IF(OR(EXPORT!ET84=0,EXPORT!ET84="",EXPORT!ET84="0"),"","H")</f>
        <v/>
      </c>
      <c r="N84" s="18" t="str">
        <f>IF(OR(EXPORT!EU84=0,EXPORT!EU84="",EXPORT!EU84="0"),"","L")</f>
        <v/>
      </c>
      <c r="O84" s="18" t="str">
        <f>IF(OR(EXPORT!EV84=0,EXPORT!EV84="",EXPORT!EV84="0"),"","M")</f>
        <v/>
      </c>
      <c r="P84" s="18" t="str">
        <f>IF(OR(EXPORT!EW84=0,EXPORT!EW84="",EXPORT!EW84="0"),"","N")</f>
        <v/>
      </c>
      <c r="Q84" s="18" t="str">
        <f>IF(OR(EXPORT!EX84=0,EXPORT!EX84="",EXPORT!EX84="0"),"","O")</f>
        <v/>
      </c>
      <c r="R84" s="18" t="str">
        <f>IF(OR(EXPORT!EY84=0,EXPORT!EY84="",EXPORT!EY84="0"),"","P")</f>
        <v/>
      </c>
      <c r="S84" s="18" t="str">
        <f>IF(OR(EXPORT!EZ84=0,EXPORT!EZ84="",EXPORT!EZ84="0"),"","W")</f>
        <v/>
      </c>
      <c r="T84" s="18" t="str">
        <f>IF(OR(EXPORT!FA84=0,EXPORT!FA84="",EXPORT!FA84="0"),"","frei")</f>
        <v/>
      </c>
      <c r="U84" s="18" t="str">
        <f t="shared" si="28"/>
        <v/>
      </c>
      <c r="V84" s="18" t="str">
        <f>IF(A84=3,ROUND(EXPORT!F84,0),"")</f>
        <v/>
      </c>
      <c r="W84" s="18" t="str">
        <f>IF(A84=3,ROUND(EXPORT!J84,0),"")</f>
        <v/>
      </c>
      <c r="X84" s="18" t="str">
        <f>IF(A84=3,ROUND(EXPORT!I84,0),"")</f>
        <v/>
      </c>
      <c r="Y84" s="18" t="str">
        <f>IF(A84=3,ROUND(EXPORT!K84,0),"")</f>
        <v/>
      </c>
      <c r="Z84" s="18" t="str">
        <f>IF(A84=3,ROUND(EXPORT!EG84,1),"")</f>
        <v/>
      </c>
    </row>
    <row r="85" spans="1:32">
      <c r="A85" s="18">
        <f>EXPORT!A85</f>
        <v>3</v>
      </c>
      <c r="B85" s="18" t="str">
        <f>IF(ISBLANK(EXPORT!B85),"",EXPORT!B85)</f>
        <v>Suppe 1 Mittagessen</v>
      </c>
      <c r="C85" s="18" t="str">
        <f t="shared" si="23"/>
        <v>ACG</v>
      </c>
      <c r="D85" s="18" t="str">
        <f t="shared" si="24"/>
        <v xml:space="preserve"> (ACG)</v>
      </c>
      <c r="E85" s="18" t="str">
        <f t="shared" si="25"/>
        <v>Suppe 1 Mittagessen (ACG)</v>
      </c>
      <c r="F85" s="18" t="str">
        <f>IF(OR(EXPORT!EM85=0,EXPORT!EM85="",EXPORT!EM85="0"),"","A")</f>
        <v>A</v>
      </c>
      <c r="G85" s="18" t="str">
        <f>IF(OR(EXPORT!EN85=0,EXPORT!EN85="",EXPORT!EN85="0"),"","B")</f>
        <v/>
      </c>
      <c r="H85" s="18" t="str">
        <f>IF(OR(EXPORT!EO85=0,EXPORT!EO85="",EXPORT!EO85="0"),"","C")</f>
        <v>C</v>
      </c>
      <c r="I85" s="18" t="str">
        <f>IF(OR(EXPORT!EP85=0,EXPORT!EP85="",EXPORT!EP85="0"),"","D")</f>
        <v/>
      </c>
      <c r="J85" s="18" t="str">
        <f>IF(OR(EXPORT!EQ85=0,EXPORT!EQ85="",EXPORT!EQ85="0"),"","E")</f>
        <v/>
      </c>
      <c r="K85" s="18" t="str">
        <f>IF(OR(EXPORT!ER85=0,EXPORT!ER85="",EXPORT!ER85="0"),"","F")</f>
        <v/>
      </c>
      <c r="L85" s="18" t="str">
        <f>IF(OR(EXPORT!ES85=0,EXPORT!ES85="",EXPORT!ES85="0"),"","G")</f>
        <v>G</v>
      </c>
      <c r="M85" s="18" t="str">
        <f>IF(OR(EXPORT!ET85=0,EXPORT!ET85="",EXPORT!ET85="0"),"","H")</f>
        <v/>
      </c>
      <c r="N85" s="18" t="str">
        <f>IF(OR(EXPORT!EU85=0,EXPORT!EU85="",EXPORT!EU85="0"),"","L")</f>
        <v/>
      </c>
      <c r="O85" s="18" t="str">
        <f>IF(OR(EXPORT!EV85=0,EXPORT!EV85="",EXPORT!EV85="0"),"","M")</f>
        <v/>
      </c>
      <c r="P85" s="18" t="str">
        <f>IF(OR(EXPORT!EW85=0,EXPORT!EW85="",EXPORT!EW85="0"),"","N")</f>
        <v/>
      </c>
      <c r="Q85" s="18" t="str">
        <f>IF(OR(EXPORT!EX85=0,EXPORT!EX85="",EXPORT!EX85="0"),"","O")</f>
        <v/>
      </c>
      <c r="R85" s="18" t="str">
        <f>IF(OR(EXPORT!EY85=0,EXPORT!EY85="",EXPORT!EY85="0"),"","P")</f>
        <v/>
      </c>
      <c r="S85" s="18" t="str">
        <f>IF(OR(EXPORT!EZ85=0,EXPORT!EZ85="",EXPORT!EZ85="0"),"","W")</f>
        <v/>
      </c>
      <c r="T85" s="18" t="str">
        <f>IF(OR(EXPORT!FA85=0,EXPORT!FA85="",EXPORT!FA85="0"),"","frei")</f>
        <v/>
      </c>
      <c r="U85" s="18" t="str">
        <f t="shared" si="28"/>
        <v xml:space="preserve">58 Kcal / 2 g Fett / 5 g Proteine / 4 g KH / 0,4 BE </v>
      </c>
      <c r="V85" s="18">
        <f>IF(A85=3,ROUND(EXPORT!F85,0),"")</f>
        <v>58</v>
      </c>
      <c r="W85" s="18">
        <f>IF(A85=3,ROUND(EXPORT!J85,0),"")</f>
        <v>2</v>
      </c>
      <c r="X85" s="18">
        <f>IF(A85=3,ROUND(EXPORT!I85,0),"")</f>
        <v>5</v>
      </c>
      <c r="Y85" s="18">
        <f>IF(A85=3,ROUND(EXPORT!K85,0),"")</f>
        <v>4</v>
      </c>
      <c r="Z85" s="18">
        <f>IF(A85=3,ROUND(EXPORT!EG85,1),"")</f>
        <v>0.4</v>
      </c>
    </row>
    <row r="86" spans="1:32">
      <c r="A86" s="18">
        <f>EXPORT!A86</f>
        <v>4</v>
      </c>
      <c r="B86" s="18" t="str">
        <f>IF(ISBLANK(EXPORT!B86),"",EXPORT!B86)</f>
        <v>Schöberlsuppe</v>
      </c>
      <c r="C86" s="18" t="str">
        <f t="shared" si="23"/>
        <v>ACG</v>
      </c>
      <c r="D86" s="18" t="str">
        <f t="shared" si="24"/>
        <v xml:space="preserve"> (ACG)</v>
      </c>
      <c r="E86" s="18" t="str">
        <f t="shared" si="25"/>
        <v>Schöberlsuppe (ACG)</v>
      </c>
      <c r="F86" s="18" t="str">
        <f>IF(OR(EXPORT!EM86=0,EXPORT!EM86="",EXPORT!EM86="0"),"","A")</f>
        <v>A</v>
      </c>
      <c r="G86" s="18" t="str">
        <f>IF(OR(EXPORT!EN86=0,EXPORT!EN86="",EXPORT!EN86="0"),"","B")</f>
        <v/>
      </c>
      <c r="H86" s="18" t="str">
        <f>IF(OR(EXPORT!EO86=0,EXPORT!EO86="",EXPORT!EO86="0"),"","C")</f>
        <v>C</v>
      </c>
      <c r="I86" s="18" t="str">
        <f>IF(OR(EXPORT!EP86=0,EXPORT!EP86="",EXPORT!EP86="0"),"","D")</f>
        <v/>
      </c>
      <c r="J86" s="18" t="str">
        <f>IF(OR(EXPORT!EQ86=0,EXPORT!EQ86="",EXPORT!EQ86="0"),"","E")</f>
        <v/>
      </c>
      <c r="K86" s="18" t="str">
        <f>IF(OR(EXPORT!ER86=0,EXPORT!ER86="",EXPORT!ER86="0"),"","F")</f>
        <v/>
      </c>
      <c r="L86" s="18" t="str">
        <f>IF(OR(EXPORT!ES86=0,EXPORT!ES86="",EXPORT!ES86="0"),"","G")</f>
        <v>G</v>
      </c>
      <c r="M86" s="18" t="str">
        <f>IF(OR(EXPORT!ET86=0,EXPORT!ET86="",EXPORT!ET86="0"),"","H")</f>
        <v/>
      </c>
      <c r="N86" s="18" t="str">
        <f>IF(OR(EXPORT!EU86=0,EXPORT!EU86="",EXPORT!EU86="0"),"","L")</f>
        <v/>
      </c>
      <c r="O86" s="18" t="str">
        <f>IF(OR(EXPORT!EV86=0,EXPORT!EV86="",EXPORT!EV86="0"),"","M")</f>
        <v/>
      </c>
      <c r="P86" s="18" t="str">
        <f>IF(OR(EXPORT!EW86=0,EXPORT!EW86="",EXPORT!EW86="0"),"","N")</f>
        <v/>
      </c>
      <c r="Q86" s="18" t="str">
        <f>IF(OR(EXPORT!EX86=0,EXPORT!EX86="",EXPORT!EX86="0"),"","O")</f>
        <v/>
      </c>
      <c r="R86" s="18" t="str">
        <f>IF(OR(EXPORT!EY86=0,EXPORT!EY86="",EXPORT!EY86="0"),"","P")</f>
        <v/>
      </c>
      <c r="S86" s="18" t="str">
        <f>IF(OR(EXPORT!EZ86=0,EXPORT!EZ86="",EXPORT!EZ86="0"),"","W")</f>
        <v/>
      </c>
      <c r="T86" s="18" t="str">
        <f>IF(OR(EXPORT!FA86=0,EXPORT!FA86="",EXPORT!FA86="0"),"","frei")</f>
        <v/>
      </c>
      <c r="U86" s="18" t="str">
        <f t="shared" si="28"/>
        <v/>
      </c>
      <c r="V86" s="18" t="str">
        <f>IF(A86=3,ROUND(EXPORT!F86,0),"")</f>
        <v/>
      </c>
      <c r="W86" s="18" t="str">
        <f>IF(A86=3,ROUND(EXPORT!J86,0),"")</f>
        <v/>
      </c>
      <c r="X86" s="18" t="str">
        <f>IF(A86=3,ROUND(EXPORT!I86,0),"")</f>
        <v/>
      </c>
      <c r="Y86" s="18" t="str">
        <f>IF(A86=3,ROUND(EXPORT!K86,0),"")</f>
        <v/>
      </c>
      <c r="Z86" s="18" t="str">
        <f>IF(A86=3,ROUND(EXPORT!EG86,1),"")</f>
        <v/>
      </c>
    </row>
    <row r="87" spans="1:32">
      <c r="A87" s="18">
        <f>EXPORT!A87</f>
        <v>3</v>
      </c>
      <c r="B87" s="18" t="str">
        <f>IF(ISBLANK(EXPORT!B87),"",EXPORT!B87)</f>
        <v>Suppe 2 Mittagessen</v>
      </c>
      <c r="C87" s="18" t="str">
        <f t="shared" si="23"/>
        <v>GL</v>
      </c>
      <c r="D87" s="18" t="str">
        <f t="shared" si="24"/>
        <v xml:space="preserve"> (GL)</v>
      </c>
      <c r="E87" s="18" t="str">
        <f t="shared" si="25"/>
        <v>Suppe 2 Mittagessen (GL)</v>
      </c>
      <c r="F87" s="18" t="str">
        <f>IF(OR(EXPORT!EM87=0,EXPORT!EM87="",EXPORT!EM87="0"),"","A")</f>
        <v/>
      </c>
      <c r="G87" s="18" t="str">
        <f>IF(OR(EXPORT!EN87=0,EXPORT!EN87="",EXPORT!EN87="0"),"","B")</f>
        <v/>
      </c>
      <c r="H87" s="18" t="str">
        <f>IF(OR(EXPORT!EO87=0,EXPORT!EO87="",EXPORT!EO87="0"),"","C")</f>
        <v/>
      </c>
      <c r="I87" s="18" t="str">
        <f>IF(OR(EXPORT!EP87=0,EXPORT!EP87="",EXPORT!EP87="0"),"","D")</f>
        <v/>
      </c>
      <c r="J87" s="18" t="str">
        <f>IF(OR(EXPORT!EQ87=0,EXPORT!EQ87="",EXPORT!EQ87="0"),"","E")</f>
        <v/>
      </c>
      <c r="K87" s="18" t="str">
        <f>IF(OR(EXPORT!ER87=0,EXPORT!ER87="",EXPORT!ER87="0"),"","F")</f>
        <v/>
      </c>
      <c r="L87" s="18" t="str">
        <f>IF(OR(EXPORT!ES87=0,EXPORT!ES87="",EXPORT!ES87="0"),"","G")</f>
        <v>G</v>
      </c>
      <c r="M87" s="18" t="str">
        <f>IF(OR(EXPORT!ET87=0,EXPORT!ET87="",EXPORT!ET87="0"),"","H")</f>
        <v/>
      </c>
      <c r="N87" s="18" t="str">
        <f>IF(OR(EXPORT!EU87=0,EXPORT!EU87="",EXPORT!EU87="0"),"","L")</f>
        <v>L</v>
      </c>
      <c r="O87" s="18" t="str">
        <f>IF(OR(EXPORT!EV87=0,EXPORT!EV87="",EXPORT!EV87="0"),"","M")</f>
        <v/>
      </c>
      <c r="P87" s="18" t="str">
        <f>IF(OR(EXPORT!EW87=0,EXPORT!EW87="",EXPORT!EW87="0"),"","N")</f>
        <v/>
      </c>
      <c r="Q87" s="18" t="str">
        <f>IF(OR(EXPORT!EX87=0,EXPORT!EX87="",EXPORT!EX87="0"),"","O")</f>
        <v/>
      </c>
      <c r="R87" s="18" t="str">
        <f>IF(OR(EXPORT!EY87=0,EXPORT!EY87="",EXPORT!EY87="0"),"","P")</f>
        <v/>
      </c>
      <c r="S87" s="18" t="str">
        <f>IF(OR(EXPORT!EZ87=0,EXPORT!EZ87="",EXPORT!EZ87="0"),"","W")</f>
        <v/>
      </c>
      <c r="T87" s="18" t="str">
        <f>IF(OR(EXPORT!FA87=0,EXPORT!FA87="",EXPORT!FA87="0"),"","frei")</f>
        <v/>
      </c>
      <c r="U87" s="18" t="str">
        <f t="shared" si="28"/>
        <v xml:space="preserve">127 Kcal / 7 g Fett / 4 g Proteine / 11 g KH / 0,9 BE </v>
      </c>
      <c r="V87" s="18">
        <f>IF(A87=3,ROUND(EXPORT!F87,0),"")</f>
        <v>127</v>
      </c>
      <c r="W87" s="18">
        <f>IF(A87=3,ROUND(EXPORT!J87,0),"")</f>
        <v>7</v>
      </c>
      <c r="X87" s="18">
        <f>IF(A87=3,ROUND(EXPORT!I87,0),"")</f>
        <v>4</v>
      </c>
      <c r="Y87" s="18">
        <f>IF(A87=3,ROUND(EXPORT!K87,0),"")</f>
        <v>11</v>
      </c>
      <c r="Z87" s="18">
        <f>IF(A87=3,ROUND(EXPORT!EG87,1),"")</f>
        <v>0.9</v>
      </c>
    </row>
    <row r="88" spans="1:32">
      <c r="A88" s="18">
        <f>EXPORT!A88</f>
        <v>4</v>
      </c>
      <c r="B88" s="18" t="str">
        <f>IF(ISBLANK(EXPORT!B88),"",EXPORT!B88)</f>
        <v xml:space="preserve">Champignoncremesuppe </v>
      </c>
      <c r="C88" s="18" t="str">
        <f t="shared" si="23"/>
        <v>GL</v>
      </c>
      <c r="D88" s="18" t="str">
        <f t="shared" si="24"/>
        <v xml:space="preserve"> (GL)</v>
      </c>
      <c r="E88" s="18" t="str">
        <f t="shared" si="25"/>
        <v>Champignoncremesuppe  (GL)</v>
      </c>
      <c r="F88" s="18" t="str">
        <f>IF(OR(EXPORT!EM88=0,EXPORT!EM88="",EXPORT!EM88="0"),"","A")</f>
        <v/>
      </c>
      <c r="G88" s="18" t="str">
        <f>IF(OR(EXPORT!EN88=0,EXPORT!EN88="",EXPORT!EN88="0"),"","B")</f>
        <v/>
      </c>
      <c r="H88" s="18" t="str">
        <f>IF(OR(EXPORT!EO88=0,EXPORT!EO88="",EXPORT!EO88="0"),"","C")</f>
        <v/>
      </c>
      <c r="I88" s="18" t="str">
        <f>IF(OR(EXPORT!EP88=0,EXPORT!EP88="",EXPORT!EP88="0"),"","D")</f>
        <v/>
      </c>
      <c r="J88" s="18" t="str">
        <f>IF(OR(EXPORT!EQ88=0,EXPORT!EQ88="",EXPORT!EQ88="0"),"","E")</f>
        <v/>
      </c>
      <c r="K88" s="18" t="str">
        <f>IF(OR(EXPORT!ER88=0,EXPORT!ER88="",EXPORT!ER88="0"),"","F")</f>
        <v/>
      </c>
      <c r="L88" s="18" t="str">
        <f>IF(OR(EXPORT!ES88=0,EXPORT!ES88="",EXPORT!ES88="0"),"","G")</f>
        <v>G</v>
      </c>
      <c r="M88" s="18" t="str">
        <f>IF(OR(EXPORT!ET88=0,EXPORT!ET88="",EXPORT!ET88="0"),"","H")</f>
        <v/>
      </c>
      <c r="N88" s="18" t="str">
        <f>IF(OR(EXPORT!EU88=0,EXPORT!EU88="",EXPORT!EU88="0"),"","L")</f>
        <v>L</v>
      </c>
      <c r="O88" s="18" t="str">
        <f>IF(OR(EXPORT!EV88=0,EXPORT!EV88="",EXPORT!EV88="0"),"","M")</f>
        <v/>
      </c>
      <c r="P88" s="18" t="str">
        <f>IF(OR(EXPORT!EW88=0,EXPORT!EW88="",EXPORT!EW88="0"),"","N")</f>
        <v/>
      </c>
      <c r="Q88" s="18" t="str">
        <f>IF(OR(EXPORT!EX88=0,EXPORT!EX88="",EXPORT!EX88="0"),"","O")</f>
        <v/>
      </c>
      <c r="R88" s="18" t="str">
        <f>IF(OR(EXPORT!EY88=0,EXPORT!EY88="",EXPORT!EY88="0"),"","P")</f>
        <v/>
      </c>
      <c r="S88" s="18" t="str">
        <f>IF(OR(EXPORT!EZ88=0,EXPORT!EZ88="",EXPORT!EZ88="0"),"","W")</f>
        <v/>
      </c>
      <c r="T88" s="18" t="str">
        <f>IF(OR(EXPORT!FA88=0,EXPORT!FA88="",EXPORT!FA88="0"),"","frei")</f>
        <v/>
      </c>
      <c r="U88" s="18" t="str">
        <f t="shared" si="28"/>
        <v/>
      </c>
      <c r="V88" s="18" t="str">
        <f>IF(A88=3,ROUND(EXPORT!F88,0),"")</f>
        <v/>
      </c>
      <c r="W88" s="18" t="str">
        <f>IF(A88=3,ROUND(EXPORT!J88,0),"")</f>
        <v/>
      </c>
      <c r="X88" s="18" t="str">
        <f>IF(A88=3,ROUND(EXPORT!I88,0),"")</f>
        <v/>
      </c>
      <c r="Y88" s="18" t="str">
        <f>IF(A88=3,ROUND(EXPORT!K88,0),"")</f>
        <v/>
      </c>
      <c r="Z88" s="18" t="str">
        <f>IF(A88=3,ROUND(EXPORT!EG88,1),"")</f>
        <v/>
      </c>
    </row>
    <row r="89" spans="1:32">
      <c r="A89" s="18">
        <f>EXPORT!A89</f>
        <v>3</v>
      </c>
      <c r="B89" s="18" t="str">
        <f>IF(ISBLANK(EXPORT!B89),"",EXPORT!B89)</f>
        <v>Hausmannskost Mittagessen</v>
      </c>
      <c r="C89" s="18" t="str">
        <f t="shared" si="23"/>
        <v>GM</v>
      </c>
      <c r="D89" s="18" t="str">
        <f t="shared" si="24"/>
        <v xml:space="preserve"> (GM)</v>
      </c>
      <c r="E89" s="18" t="str">
        <f t="shared" si="25"/>
        <v>Hausmannskost Mittagessen (GM)</v>
      </c>
      <c r="F89" s="18" t="str">
        <f>IF(OR(EXPORT!EM89=0,EXPORT!EM89="",EXPORT!EM89="0"),"","A")</f>
        <v/>
      </c>
      <c r="G89" s="18" t="str">
        <f>IF(OR(EXPORT!EN89=0,EXPORT!EN89="",EXPORT!EN89="0"),"","B")</f>
        <v/>
      </c>
      <c r="H89" s="18" t="str">
        <f>IF(OR(EXPORT!EO89=0,EXPORT!EO89="",EXPORT!EO89="0"),"","C")</f>
        <v/>
      </c>
      <c r="I89" s="18" t="str">
        <f>IF(OR(EXPORT!EP89=0,EXPORT!EP89="",EXPORT!EP89="0"),"","D")</f>
        <v/>
      </c>
      <c r="J89" s="18" t="str">
        <f>IF(OR(EXPORT!EQ89=0,EXPORT!EQ89="",EXPORT!EQ89="0"),"","E")</f>
        <v/>
      </c>
      <c r="K89" s="18" t="str">
        <f>IF(OR(EXPORT!ER89=0,EXPORT!ER89="",EXPORT!ER89="0"),"","F")</f>
        <v/>
      </c>
      <c r="L89" s="18" t="str">
        <f>IF(OR(EXPORT!ES89=0,EXPORT!ES89="",EXPORT!ES89="0"),"","G")</f>
        <v>G</v>
      </c>
      <c r="M89" s="18" t="str">
        <f>IF(OR(EXPORT!ET89=0,EXPORT!ET89="",EXPORT!ET89="0"),"","H")</f>
        <v/>
      </c>
      <c r="N89" s="18" t="str">
        <f>IF(OR(EXPORT!EU89=0,EXPORT!EU89="",EXPORT!EU89="0"),"","L")</f>
        <v/>
      </c>
      <c r="O89" s="18" t="str">
        <f>IF(OR(EXPORT!EV89=0,EXPORT!EV89="",EXPORT!EV89="0"),"","M")</f>
        <v>M</v>
      </c>
      <c r="P89" s="18" t="str">
        <f>IF(OR(EXPORT!EW89=0,EXPORT!EW89="",EXPORT!EW89="0"),"","N")</f>
        <v/>
      </c>
      <c r="Q89" s="18" t="str">
        <f>IF(OR(EXPORT!EX89=0,EXPORT!EX89="",EXPORT!EX89="0"),"","O")</f>
        <v/>
      </c>
      <c r="R89" s="18" t="str">
        <f>IF(OR(EXPORT!EY89=0,EXPORT!EY89="",EXPORT!EY89="0"),"","P")</f>
        <v/>
      </c>
      <c r="S89" s="18" t="str">
        <f>IF(OR(EXPORT!EZ89=0,EXPORT!EZ89="",EXPORT!EZ89="0"),"","W")</f>
        <v/>
      </c>
      <c r="T89" s="18" t="str">
        <f>IF(OR(EXPORT!FA89=0,EXPORT!FA89="",EXPORT!FA89="0"),"","frei")</f>
        <v/>
      </c>
      <c r="U89" s="18" t="str">
        <f t="shared" si="28"/>
        <v xml:space="preserve">413 Kcal / 21 g Fett / 24 g Proteine / 30 g KH / 2,5 BE </v>
      </c>
      <c r="V89" s="18">
        <f>IF(A89=3,ROUND(EXPORT!F89,0),"")</f>
        <v>413</v>
      </c>
      <c r="W89" s="18">
        <f>IF(A89=3,ROUND(EXPORT!J89,0),"")</f>
        <v>21</v>
      </c>
      <c r="X89" s="18">
        <f>IF(A89=3,ROUND(EXPORT!I89,0),"")</f>
        <v>24</v>
      </c>
      <c r="Y89" s="18">
        <f>IF(A89=3,ROUND(EXPORT!K89,0),"")</f>
        <v>30</v>
      </c>
      <c r="Z89" s="18">
        <f>IF(A89=3,ROUND(EXPORT!EG89,1),"")</f>
        <v>2.5</v>
      </c>
      <c r="AA89" s="18" t="str">
        <f>IF($A89=3,AB89&amp;" Kcal / "&amp;AC89&amp;" g Fett / "&amp;AD89&amp;" g Proteine / "&amp;AE89&amp;" g KH / "&amp;AF89&amp;" BE ","")</f>
        <v xml:space="preserve">644 Kcal / 27 g Fett / 33 g Proteine / 62 g KH / 5,2 BE </v>
      </c>
      <c r="AB89" s="18">
        <f>V89+V85+V105</f>
        <v>644</v>
      </c>
      <c r="AC89" s="18">
        <f t="shared" ref="AC89:AF89" si="29">W89+W85+W105</f>
        <v>27</v>
      </c>
      <c r="AD89" s="18">
        <f t="shared" si="29"/>
        <v>33</v>
      </c>
      <c r="AE89" s="18">
        <f t="shared" si="29"/>
        <v>62</v>
      </c>
      <c r="AF89" s="18">
        <f t="shared" si="29"/>
        <v>5.1999999999999993</v>
      </c>
    </row>
    <row r="90" spans="1:32">
      <c r="A90" s="18">
        <f>EXPORT!A90</f>
        <v>4</v>
      </c>
      <c r="B90" s="18" t="str">
        <f>IF(ISBLANK(EXPORT!B90),"",EXPORT!B90)</f>
        <v>Cevapcici</v>
      </c>
      <c r="C90" s="18" t="str">
        <f t="shared" si="23"/>
        <v/>
      </c>
      <c r="D90" s="18" t="str">
        <f t="shared" si="24"/>
        <v/>
      </c>
      <c r="E90" s="18" t="str">
        <f t="shared" si="25"/>
        <v>Cevapcici</v>
      </c>
      <c r="F90" s="18" t="str">
        <f>IF(OR(EXPORT!EM90=0,EXPORT!EM90="",EXPORT!EM90="0"),"","A")</f>
        <v/>
      </c>
      <c r="G90" s="18" t="str">
        <f>IF(OR(EXPORT!EN90=0,EXPORT!EN90="",EXPORT!EN90="0"),"","B")</f>
        <v/>
      </c>
      <c r="H90" s="18" t="str">
        <f>IF(OR(EXPORT!EO90=0,EXPORT!EO90="",EXPORT!EO90="0"),"","C")</f>
        <v/>
      </c>
      <c r="I90" s="18" t="str">
        <f>IF(OR(EXPORT!EP90=0,EXPORT!EP90="",EXPORT!EP90="0"),"","D")</f>
        <v/>
      </c>
      <c r="J90" s="18" t="str">
        <f>IF(OR(EXPORT!EQ90=0,EXPORT!EQ90="",EXPORT!EQ90="0"),"","E")</f>
        <v/>
      </c>
      <c r="K90" s="18" t="str">
        <f>IF(OR(EXPORT!ER90=0,EXPORT!ER90="",EXPORT!ER90="0"),"","F")</f>
        <v/>
      </c>
      <c r="L90" s="18" t="str">
        <f>IF(OR(EXPORT!ES90=0,EXPORT!ES90="",EXPORT!ES90="0"),"","G")</f>
        <v/>
      </c>
      <c r="M90" s="18" t="str">
        <f>IF(OR(EXPORT!ET90=0,EXPORT!ET90="",EXPORT!ET90="0"),"","H")</f>
        <v/>
      </c>
      <c r="N90" s="18" t="str">
        <f>IF(OR(EXPORT!EU90=0,EXPORT!EU90="",EXPORT!EU90="0"),"","L")</f>
        <v/>
      </c>
      <c r="O90" s="18" t="str">
        <f>IF(OR(EXPORT!EV90=0,EXPORT!EV90="",EXPORT!EV90="0"),"","M")</f>
        <v/>
      </c>
      <c r="P90" s="18" t="str">
        <f>IF(OR(EXPORT!EW90=0,EXPORT!EW90="",EXPORT!EW90="0"),"","N")</f>
        <v/>
      </c>
      <c r="Q90" s="18" t="str">
        <f>IF(OR(EXPORT!EX90=0,EXPORT!EX90="",EXPORT!EX90="0"),"","O")</f>
        <v/>
      </c>
      <c r="R90" s="18" t="str">
        <f>IF(OR(EXPORT!EY90=0,EXPORT!EY90="",EXPORT!EY90="0"),"","P")</f>
        <v/>
      </c>
      <c r="S90" s="18" t="str">
        <f>IF(OR(EXPORT!EZ90=0,EXPORT!EZ90="",EXPORT!EZ90="0"),"","W")</f>
        <v/>
      </c>
      <c r="T90" s="18" t="str">
        <f>IF(OR(EXPORT!FA90=0,EXPORT!FA90="",EXPORT!FA90="0"),"","frei")</f>
        <v/>
      </c>
      <c r="U90" s="18" t="str">
        <f t="shared" si="28"/>
        <v/>
      </c>
      <c r="V90" s="18" t="str">
        <f>IF(A90=3,ROUND(EXPORT!F90,0),"")</f>
        <v/>
      </c>
      <c r="W90" s="18" t="str">
        <f>IF(A90=3,ROUND(EXPORT!J90,0),"")</f>
        <v/>
      </c>
      <c r="X90" s="18" t="str">
        <f>IF(A90=3,ROUND(EXPORT!I90,0),"")</f>
        <v/>
      </c>
      <c r="Y90" s="18" t="str">
        <f>IF(A90=3,ROUND(EXPORT!K90,0),"")</f>
        <v/>
      </c>
      <c r="Z90" s="18" t="str">
        <f>IF(A90=3,ROUND(EXPORT!EG90,1),"")</f>
        <v/>
      </c>
    </row>
    <row r="91" spans="1:32">
      <c r="A91" s="18">
        <f>EXPORT!A91</f>
        <v>4</v>
      </c>
      <c r="B91" s="18" t="str">
        <f>IF(ISBLANK(EXPORT!B91),"",EXPORT!B91)</f>
        <v xml:space="preserve">Bratkartoffeln </v>
      </c>
      <c r="C91" s="18" t="str">
        <f t="shared" si="23"/>
        <v/>
      </c>
      <c r="D91" s="18" t="str">
        <f t="shared" si="24"/>
        <v/>
      </c>
      <c r="E91" s="18" t="str">
        <f t="shared" si="25"/>
        <v xml:space="preserve">Bratkartoffeln </v>
      </c>
      <c r="F91" s="18" t="str">
        <f>IF(OR(EXPORT!EM91=0,EXPORT!EM91="",EXPORT!EM91="0"),"","A")</f>
        <v/>
      </c>
      <c r="G91" s="18" t="str">
        <f>IF(OR(EXPORT!EN91=0,EXPORT!EN91="",EXPORT!EN91="0"),"","B")</f>
        <v/>
      </c>
      <c r="H91" s="18" t="str">
        <f>IF(OR(EXPORT!EO91=0,EXPORT!EO91="",EXPORT!EO91="0"),"","C")</f>
        <v/>
      </c>
      <c r="I91" s="18" t="str">
        <f>IF(OR(EXPORT!EP91=0,EXPORT!EP91="",EXPORT!EP91="0"),"","D")</f>
        <v/>
      </c>
      <c r="J91" s="18" t="str">
        <f>IF(OR(EXPORT!EQ91=0,EXPORT!EQ91="",EXPORT!EQ91="0"),"","E")</f>
        <v/>
      </c>
      <c r="K91" s="18" t="str">
        <f>IF(OR(EXPORT!ER91=0,EXPORT!ER91="",EXPORT!ER91="0"),"","F")</f>
        <v/>
      </c>
      <c r="L91" s="18" t="str">
        <f>IF(OR(EXPORT!ES91=0,EXPORT!ES91="",EXPORT!ES91="0"),"","G")</f>
        <v/>
      </c>
      <c r="M91" s="18" t="str">
        <f>IF(OR(EXPORT!ET91=0,EXPORT!ET91="",EXPORT!ET91="0"),"","H")</f>
        <v/>
      </c>
      <c r="N91" s="18" t="str">
        <f>IF(OR(EXPORT!EU91=0,EXPORT!EU91="",EXPORT!EU91="0"),"","L")</f>
        <v/>
      </c>
      <c r="O91" s="18" t="str">
        <f>IF(OR(EXPORT!EV91=0,EXPORT!EV91="",EXPORT!EV91="0"),"","M")</f>
        <v/>
      </c>
      <c r="P91" s="18" t="str">
        <f>IF(OR(EXPORT!EW91=0,EXPORT!EW91="",EXPORT!EW91="0"),"","N")</f>
        <v/>
      </c>
      <c r="Q91" s="18" t="str">
        <f>IF(OR(EXPORT!EX91=0,EXPORT!EX91="",EXPORT!EX91="0"),"","O")</f>
        <v/>
      </c>
      <c r="R91" s="18" t="str">
        <f>IF(OR(EXPORT!EY91=0,EXPORT!EY91="",EXPORT!EY91="0"),"","P")</f>
        <v/>
      </c>
      <c r="S91" s="18" t="str">
        <f>IF(OR(EXPORT!EZ91=0,EXPORT!EZ91="",EXPORT!EZ91="0"),"","W")</f>
        <v/>
      </c>
      <c r="T91" s="18" t="str">
        <f>IF(OR(EXPORT!FA91=0,EXPORT!FA91="",EXPORT!FA91="0"),"","frei")</f>
        <v/>
      </c>
      <c r="U91" s="18" t="str">
        <f t="shared" si="28"/>
        <v/>
      </c>
      <c r="V91" s="18" t="str">
        <f>IF(A91=3,ROUND(EXPORT!F91,0),"")</f>
        <v/>
      </c>
      <c r="W91" s="18" t="str">
        <f>IF(A91=3,ROUND(EXPORT!J91,0),"")</f>
        <v/>
      </c>
      <c r="X91" s="18" t="str">
        <f>IF(A91=3,ROUND(EXPORT!I91,0),"")</f>
        <v/>
      </c>
      <c r="Y91" s="18" t="str">
        <f>IF(A91=3,ROUND(EXPORT!K91,0),"")</f>
        <v/>
      </c>
      <c r="Z91" s="18" t="str">
        <f>IF(A91=3,ROUND(EXPORT!EG91,1),"")</f>
        <v/>
      </c>
    </row>
    <row r="92" spans="1:32">
      <c r="A92" s="18">
        <f>EXPORT!A92</f>
        <v>4</v>
      </c>
      <c r="B92" s="18" t="str">
        <f>IF(ISBLANK(EXPORT!B92),"",EXPORT!B92)</f>
        <v>Zwiebelsenf</v>
      </c>
      <c r="C92" s="18" t="str">
        <f t="shared" si="23"/>
        <v>GM</v>
      </c>
      <c r="D92" s="18" t="str">
        <f t="shared" si="24"/>
        <v xml:space="preserve"> (GM)</v>
      </c>
      <c r="E92" s="18" t="str">
        <f t="shared" si="25"/>
        <v>Zwiebelsenf (GM)</v>
      </c>
      <c r="F92" s="18" t="str">
        <f>IF(OR(EXPORT!EM92=0,EXPORT!EM92="",EXPORT!EM92="0"),"","A")</f>
        <v/>
      </c>
      <c r="G92" s="18" t="str">
        <f>IF(OR(EXPORT!EN92=0,EXPORT!EN92="",EXPORT!EN92="0"),"","B")</f>
        <v/>
      </c>
      <c r="H92" s="18" t="str">
        <f>IF(OR(EXPORT!EO92=0,EXPORT!EO92="",EXPORT!EO92="0"),"","C")</f>
        <v/>
      </c>
      <c r="I92" s="18" t="str">
        <f>IF(OR(EXPORT!EP92=0,EXPORT!EP92="",EXPORT!EP92="0"),"","D")</f>
        <v/>
      </c>
      <c r="J92" s="18" t="str">
        <f>IF(OR(EXPORT!EQ92=0,EXPORT!EQ92="",EXPORT!EQ92="0"),"","E")</f>
        <v/>
      </c>
      <c r="K92" s="18" t="str">
        <f>IF(OR(EXPORT!ER92=0,EXPORT!ER92="",EXPORT!ER92="0"),"","F")</f>
        <v/>
      </c>
      <c r="L92" s="18" t="str">
        <f>IF(OR(EXPORT!ES92=0,EXPORT!ES92="",EXPORT!ES92="0"),"","G")</f>
        <v>G</v>
      </c>
      <c r="M92" s="18" t="str">
        <f>IF(OR(EXPORT!ET92=0,EXPORT!ET92="",EXPORT!ET92="0"),"","H")</f>
        <v/>
      </c>
      <c r="N92" s="18" t="str">
        <f>IF(OR(EXPORT!EU92=0,EXPORT!EU92="",EXPORT!EU92="0"),"","L")</f>
        <v/>
      </c>
      <c r="O92" s="18" t="str">
        <f>IF(OR(EXPORT!EV92=0,EXPORT!EV92="",EXPORT!EV92="0"),"","M")</f>
        <v>M</v>
      </c>
      <c r="P92" s="18" t="str">
        <f>IF(OR(EXPORT!EW92=0,EXPORT!EW92="",EXPORT!EW92="0"),"","N")</f>
        <v/>
      </c>
      <c r="Q92" s="18" t="str">
        <f>IF(OR(EXPORT!EX92=0,EXPORT!EX92="",EXPORT!EX92="0"),"","O")</f>
        <v/>
      </c>
      <c r="R92" s="18" t="str">
        <f>IF(OR(EXPORT!EY92=0,EXPORT!EY92="",EXPORT!EY92="0"),"","P")</f>
        <v/>
      </c>
      <c r="S92" s="18" t="str">
        <f>IF(OR(EXPORT!EZ92=0,EXPORT!EZ92="",EXPORT!EZ92="0"),"","W")</f>
        <v/>
      </c>
      <c r="T92" s="18" t="str">
        <f>IF(OR(EXPORT!FA92=0,EXPORT!FA92="",EXPORT!FA92="0"),"","frei")</f>
        <v/>
      </c>
      <c r="U92" s="18" t="str">
        <f t="shared" si="28"/>
        <v/>
      </c>
      <c r="V92" s="18" t="str">
        <f>IF(A92=3,ROUND(EXPORT!F92,0),"")</f>
        <v/>
      </c>
      <c r="W92" s="18" t="str">
        <f>IF(A92=3,ROUND(EXPORT!J92,0),"")</f>
        <v/>
      </c>
      <c r="X92" s="18" t="str">
        <f>IF(A92=3,ROUND(EXPORT!I92,0),"")</f>
        <v/>
      </c>
      <c r="Y92" s="18" t="str">
        <f>IF(A92=3,ROUND(EXPORT!K92,0),"")</f>
        <v/>
      </c>
      <c r="Z92" s="18" t="str">
        <f>IF(A92=3,ROUND(EXPORT!EG92,1),"")</f>
        <v/>
      </c>
    </row>
    <row r="93" spans="1:32">
      <c r="A93" s="18">
        <f>EXPORT!A93</f>
        <v>3</v>
      </c>
      <c r="B93" s="18" t="str">
        <f>IF(ISBLANK(EXPORT!B93),"",EXPORT!B93)</f>
        <v>Vegetarisch Mittagessen</v>
      </c>
      <c r="C93" s="18" t="str">
        <f t="shared" si="23"/>
        <v>AFGL</v>
      </c>
      <c r="D93" s="18" t="str">
        <f t="shared" si="24"/>
        <v xml:space="preserve"> (AFGL)</v>
      </c>
      <c r="E93" s="18" t="str">
        <f t="shared" si="25"/>
        <v>Vegetarisch Mittagessen (AFGL)</v>
      </c>
      <c r="F93" s="18" t="str">
        <f>IF(OR(EXPORT!EM93=0,EXPORT!EM93="",EXPORT!EM93="0"),"","A")</f>
        <v>A</v>
      </c>
      <c r="G93" s="18" t="str">
        <f>IF(OR(EXPORT!EN93=0,EXPORT!EN93="",EXPORT!EN93="0"),"","B")</f>
        <v/>
      </c>
      <c r="H93" s="18" t="str">
        <f>IF(OR(EXPORT!EO93=0,EXPORT!EO93="",EXPORT!EO93="0"),"","C")</f>
        <v/>
      </c>
      <c r="I93" s="18" t="str">
        <f>IF(OR(EXPORT!EP93=0,EXPORT!EP93="",EXPORT!EP93="0"),"","D")</f>
        <v/>
      </c>
      <c r="J93" s="18" t="str">
        <f>IF(OR(EXPORT!EQ93=0,EXPORT!EQ93="",EXPORT!EQ93="0"),"","E")</f>
        <v/>
      </c>
      <c r="K93" s="18" t="str">
        <f>IF(OR(EXPORT!ER93=0,EXPORT!ER93="",EXPORT!ER93="0"),"","F")</f>
        <v>F</v>
      </c>
      <c r="L93" s="18" t="str">
        <f>IF(OR(EXPORT!ES93=0,EXPORT!ES93="",EXPORT!ES93="0"),"","G")</f>
        <v>G</v>
      </c>
      <c r="M93" s="18" t="str">
        <f>IF(OR(EXPORT!ET93=0,EXPORT!ET93="",EXPORT!ET93="0"),"","H")</f>
        <v/>
      </c>
      <c r="N93" s="18" t="str">
        <f>IF(OR(EXPORT!EU93=0,EXPORT!EU93="",EXPORT!EU93="0"),"","L")</f>
        <v>L</v>
      </c>
      <c r="O93" s="18" t="str">
        <f>IF(OR(EXPORT!EV93=0,EXPORT!EV93="",EXPORT!EV93="0"),"","M")</f>
        <v/>
      </c>
      <c r="P93" s="18" t="str">
        <f>IF(OR(EXPORT!EW93=0,EXPORT!EW93="",EXPORT!EW93="0"),"","N")</f>
        <v/>
      </c>
      <c r="Q93" s="18" t="str">
        <f>IF(OR(EXPORT!EX93=0,EXPORT!EX93="",EXPORT!EX93="0"),"","O")</f>
        <v/>
      </c>
      <c r="R93" s="18" t="str">
        <f>IF(OR(EXPORT!EY93=0,EXPORT!EY93="",EXPORT!EY93="0"),"","P")</f>
        <v/>
      </c>
      <c r="S93" s="18" t="str">
        <f>IF(OR(EXPORT!EZ93=0,EXPORT!EZ93="",EXPORT!EZ93="0"),"","W")</f>
        <v/>
      </c>
      <c r="T93" s="18" t="str">
        <f>IF(OR(EXPORT!FA93=0,EXPORT!FA93="",EXPORT!FA93="0"),"","frei")</f>
        <v/>
      </c>
      <c r="U93" s="18" t="str">
        <f t="shared" si="28"/>
        <v xml:space="preserve">644 Kcal / 39 g Fett / 31 g Proteine / 40 g KH / 3,3 BE </v>
      </c>
      <c r="V93" s="18">
        <f>IF(A93=3,ROUND(EXPORT!F93,0),"")</f>
        <v>644</v>
      </c>
      <c r="W93" s="18">
        <f>IF(A93=3,ROUND(EXPORT!J93,0),"")</f>
        <v>39</v>
      </c>
      <c r="X93" s="18">
        <f>IF(A93=3,ROUND(EXPORT!I93,0),"")</f>
        <v>31</v>
      </c>
      <c r="Y93" s="18">
        <f>IF(A93=3,ROUND(EXPORT!K93,0),"")</f>
        <v>40</v>
      </c>
      <c r="Z93" s="18">
        <f>IF(A93=3,ROUND(EXPORT!EG93,1),"")</f>
        <v>3.3</v>
      </c>
      <c r="AA93" s="18" t="str">
        <f t="shared" ref="AA93" si="30">IF($A93=3,AB93&amp;" Kcal / "&amp;AC93&amp;" g Fett / "&amp;AD93&amp;" g Proteine / "&amp;AE93&amp;" g KH / "&amp;AF93&amp;" BE ","")</f>
        <v xml:space="preserve">944 Kcal / 50 g Fett / 39 g Proteine / 79 g KH / 6,5 BE </v>
      </c>
      <c r="AB93" s="18">
        <f>V93+V87+V105</f>
        <v>944</v>
      </c>
      <c r="AC93" s="18">
        <f t="shared" ref="AC93:AF93" si="31">W93+W87+W105</f>
        <v>50</v>
      </c>
      <c r="AD93" s="18">
        <f t="shared" si="31"/>
        <v>39</v>
      </c>
      <c r="AE93" s="18">
        <f t="shared" si="31"/>
        <v>79</v>
      </c>
      <c r="AF93" s="18">
        <f t="shared" si="31"/>
        <v>6.5</v>
      </c>
    </row>
    <row r="94" spans="1:32">
      <c r="A94" s="18">
        <f>EXPORT!A94</f>
        <v>4</v>
      </c>
      <c r="B94" s="18" t="str">
        <f>IF(ISBLANK(EXPORT!B94),"",EXPORT!B94)</f>
        <v>Gefüllter Kohlrabi</v>
      </c>
      <c r="C94" s="18" t="str">
        <f t="shared" si="23"/>
        <v>AGL</v>
      </c>
      <c r="D94" s="18" t="str">
        <f t="shared" si="24"/>
        <v xml:space="preserve"> (AGL)</v>
      </c>
      <c r="E94" s="18" t="str">
        <f t="shared" si="25"/>
        <v>Gefüllter Kohlrabi (AGL)</v>
      </c>
      <c r="F94" s="18" t="str">
        <f>IF(OR(EXPORT!EM94=0,EXPORT!EM94="",EXPORT!EM94="0"),"","A")</f>
        <v>A</v>
      </c>
      <c r="G94" s="18" t="str">
        <f>IF(OR(EXPORT!EN94=0,EXPORT!EN94="",EXPORT!EN94="0"),"","B")</f>
        <v/>
      </c>
      <c r="H94" s="18" t="str">
        <f>IF(OR(EXPORT!EO94=0,EXPORT!EO94="",EXPORT!EO94="0"),"","C")</f>
        <v/>
      </c>
      <c r="I94" s="18" t="str">
        <f>IF(OR(EXPORT!EP94=0,EXPORT!EP94="",EXPORT!EP94="0"),"","D")</f>
        <v/>
      </c>
      <c r="J94" s="18" t="str">
        <f>IF(OR(EXPORT!EQ94=0,EXPORT!EQ94="",EXPORT!EQ94="0"),"","E")</f>
        <v/>
      </c>
      <c r="K94" s="18" t="str">
        <f>IF(OR(EXPORT!ER94=0,EXPORT!ER94="",EXPORT!ER94="0"),"","F")</f>
        <v/>
      </c>
      <c r="L94" s="18" t="str">
        <f>IF(OR(EXPORT!ES94=0,EXPORT!ES94="",EXPORT!ES94="0"),"","G")</f>
        <v>G</v>
      </c>
      <c r="M94" s="18" t="str">
        <f>IF(OR(EXPORT!ET94=0,EXPORT!ET94="",EXPORT!ET94="0"),"","H")</f>
        <v/>
      </c>
      <c r="N94" s="18" t="str">
        <f>IF(OR(EXPORT!EU94=0,EXPORT!EU94="",EXPORT!EU94="0"),"","L")</f>
        <v>L</v>
      </c>
      <c r="O94" s="18" t="str">
        <f>IF(OR(EXPORT!EV94=0,EXPORT!EV94="",EXPORT!EV94="0"),"","M")</f>
        <v/>
      </c>
      <c r="P94" s="18" t="str">
        <f>IF(OR(EXPORT!EW94=0,EXPORT!EW94="",EXPORT!EW94="0"),"","N")</f>
        <v/>
      </c>
      <c r="Q94" s="18" t="str">
        <f>IF(OR(EXPORT!EX94=0,EXPORT!EX94="",EXPORT!EX94="0"),"","O")</f>
        <v/>
      </c>
      <c r="R94" s="18" t="str">
        <f>IF(OR(EXPORT!EY94=0,EXPORT!EY94="",EXPORT!EY94="0"),"","P")</f>
        <v/>
      </c>
      <c r="S94" s="18" t="str">
        <f>IF(OR(EXPORT!EZ94=0,EXPORT!EZ94="",EXPORT!EZ94="0"),"","W")</f>
        <v/>
      </c>
      <c r="T94" s="18" t="str">
        <f>IF(OR(EXPORT!FA94=0,EXPORT!FA94="",EXPORT!FA94="0"),"","frei")</f>
        <v/>
      </c>
      <c r="U94" s="18" t="str">
        <f t="shared" si="28"/>
        <v/>
      </c>
      <c r="V94" s="18" t="str">
        <f>IF(A94=3,ROUND(EXPORT!F94,0),"")</f>
        <v/>
      </c>
      <c r="W94" s="18" t="str">
        <f>IF(A94=3,ROUND(EXPORT!J94,0),"")</f>
        <v/>
      </c>
      <c r="X94" s="18" t="str">
        <f>IF(A94=3,ROUND(EXPORT!I94,0),"")</f>
        <v/>
      </c>
      <c r="Y94" s="18" t="str">
        <f>IF(A94=3,ROUND(EXPORT!K94,0),"")</f>
        <v/>
      </c>
      <c r="Z94" s="18" t="str">
        <f>IF(A94=3,ROUND(EXPORT!EG94,1),"")</f>
        <v/>
      </c>
    </row>
    <row r="95" spans="1:32">
      <c r="A95" s="18">
        <f>EXPORT!A95</f>
        <v>4</v>
      </c>
      <c r="B95" s="18" t="str">
        <f>IF(ISBLANK(EXPORT!B95),"",EXPORT!B95)</f>
        <v xml:space="preserve"> mit</v>
      </c>
      <c r="C95" s="18" t="str">
        <f t="shared" si="23"/>
        <v/>
      </c>
      <c r="D95" s="18" t="str">
        <f t="shared" si="24"/>
        <v/>
      </c>
      <c r="E95" s="18" t="str">
        <f t="shared" si="25"/>
        <v xml:space="preserve"> mit</v>
      </c>
      <c r="F95" s="18" t="str">
        <f>IF(OR(EXPORT!EM95=0,EXPORT!EM95="",EXPORT!EM95="0"),"","A")</f>
        <v/>
      </c>
      <c r="G95" s="18" t="str">
        <f>IF(OR(EXPORT!EN95=0,EXPORT!EN95="",EXPORT!EN95="0"),"","B")</f>
        <v/>
      </c>
      <c r="H95" s="18" t="str">
        <f>IF(OR(EXPORT!EO95=0,EXPORT!EO95="",EXPORT!EO95="0"),"","C")</f>
        <v/>
      </c>
      <c r="I95" s="18" t="str">
        <f>IF(OR(EXPORT!EP95=0,EXPORT!EP95="",EXPORT!EP95="0"),"","D")</f>
        <v/>
      </c>
      <c r="J95" s="18" t="str">
        <f>IF(OR(EXPORT!EQ95=0,EXPORT!EQ95="",EXPORT!EQ95="0"),"","E")</f>
        <v/>
      </c>
      <c r="K95" s="18" t="str">
        <f>IF(OR(EXPORT!ER95=0,EXPORT!ER95="",EXPORT!ER95="0"),"","F")</f>
        <v/>
      </c>
      <c r="L95" s="18" t="str">
        <f>IF(OR(EXPORT!ES95=0,EXPORT!ES95="",EXPORT!ES95="0"),"","G")</f>
        <v/>
      </c>
      <c r="M95" s="18" t="str">
        <f>IF(OR(EXPORT!ET95=0,EXPORT!ET95="",EXPORT!ET95="0"),"","H")</f>
        <v/>
      </c>
      <c r="N95" s="18" t="str">
        <f>IF(OR(EXPORT!EU95=0,EXPORT!EU95="",EXPORT!EU95="0"),"","L")</f>
        <v/>
      </c>
      <c r="O95" s="18" t="str">
        <f>IF(OR(EXPORT!EV95=0,EXPORT!EV95="",EXPORT!EV95="0"),"","M")</f>
        <v/>
      </c>
      <c r="P95" s="18" t="str">
        <f>IF(OR(EXPORT!EW95=0,EXPORT!EW95="",EXPORT!EW95="0"),"","N")</f>
        <v/>
      </c>
      <c r="Q95" s="18" t="str">
        <f>IF(OR(EXPORT!EX95=0,EXPORT!EX95="",EXPORT!EX95="0"),"","O")</f>
        <v/>
      </c>
      <c r="R95" s="18" t="str">
        <f>IF(OR(EXPORT!EY95=0,EXPORT!EY95="",EXPORT!EY95="0"),"","P")</f>
        <v/>
      </c>
      <c r="S95" s="18" t="str">
        <f>IF(OR(EXPORT!EZ95=0,EXPORT!EZ95="",EXPORT!EZ95="0"),"","W")</f>
        <v/>
      </c>
      <c r="T95" s="18" t="str">
        <f>IF(OR(EXPORT!FA95=0,EXPORT!FA95="",EXPORT!FA95="0"),"","frei")</f>
        <v>frei</v>
      </c>
      <c r="U95" s="18" t="str">
        <f t="shared" si="28"/>
        <v/>
      </c>
      <c r="V95" s="18" t="str">
        <f>IF(A95=3,ROUND(EXPORT!F95,0),"")</f>
        <v/>
      </c>
      <c r="W95" s="18" t="str">
        <f>IF(A95=3,ROUND(EXPORT!J95,0),"")</f>
        <v/>
      </c>
      <c r="X95" s="18" t="str">
        <f>IF(A95=3,ROUND(EXPORT!I95,0),"")</f>
        <v/>
      </c>
      <c r="Y95" s="18" t="str">
        <f>IF(A95=3,ROUND(EXPORT!K95,0),"")</f>
        <v/>
      </c>
      <c r="Z95" s="18" t="str">
        <f>IF(A95=3,ROUND(EXPORT!EG95,1),"")</f>
        <v/>
      </c>
    </row>
    <row r="96" spans="1:32">
      <c r="A96" s="18">
        <f>EXPORT!A96</f>
        <v>4</v>
      </c>
      <c r="B96" s="18" t="str">
        <f>IF(ISBLANK(EXPORT!B96),"",EXPORT!B96)</f>
        <v>Käsesauce</v>
      </c>
      <c r="C96" s="18" t="str">
        <f t="shared" si="23"/>
        <v>AFGL</v>
      </c>
      <c r="D96" s="18" t="str">
        <f t="shared" si="24"/>
        <v xml:space="preserve"> (AFGL)</v>
      </c>
      <c r="E96" s="18" t="str">
        <f t="shared" si="25"/>
        <v>Käsesauce (AFGL)</v>
      </c>
      <c r="F96" s="18" t="str">
        <f>IF(OR(EXPORT!EM96=0,EXPORT!EM96="",EXPORT!EM96="0"),"","A")</f>
        <v>A</v>
      </c>
      <c r="G96" s="18" t="str">
        <f>IF(OR(EXPORT!EN96=0,EXPORT!EN96="",EXPORT!EN96="0"),"","B")</f>
        <v/>
      </c>
      <c r="H96" s="18" t="str">
        <f>IF(OR(EXPORT!EO96=0,EXPORT!EO96="",EXPORT!EO96="0"),"","C")</f>
        <v/>
      </c>
      <c r="I96" s="18" t="str">
        <f>IF(OR(EXPORT!EP96=0,EXPORT!EP96="",EXPORT!EP96="0"),"","D")</f>
        <v/>
      </c>
      <c r="J96" s="18" t="str">
        <f>IF(OR(EXPORT!EQ96=0,EXPORT!EQ96="",EXPORT!EQ96="0"),"","E")</f>
        <v/>
      </c>
      <c r="K96" s="18" t="str">
        <f>IF(OR(EXPORT!ER96=0,EXPORT!ER96="",EXPORT!ER96="0"),"","F")</f>
        <v>F</v>
      </c>
      <c r="L96" s="18" t="str">
        <f>IF(OR(EXPORT!ES96=0,EXPORT!ES96="",EXPORT!ES96="0"),"","G")</f>
        <v>G</v>
      </c>
      <c r="M96" s="18" t="str">
        <f>IF(OR(EXPORT!ET96=0,EXPORT!ET96="",EXPORT!ET96="0"),"","H")</f>
        <v/>
      </c>
      <c r="N96" s="18" t="str">
        <f>IF(OR(EXPORT!EU96=0,EXPORT!EU96="",EXPORT!EU96="0"),"","L")</f>
        <v>L</v>
      </c>
      <c r="O96" s="18" t="str">
        <f>IF(OR(EXPORT!EV96=0,EXPORT!EV96="",EXPORT!EV96="0"),"","M")</f>
        <v/>
      </c>
      <c r="P96" s="18" t="str">
        <f>IF(OR(EXPORT!EW96=0,EXPORT!EW96="",EXPORT!EW96="0"),"","N")</f>
        <v/>
      </c>
      <c r="Q96" s="18" t="str">
        <f>IF(OR(EXPORT!EX96=0,EXPORT!EX96="",EXPORT!EX96="0"),"","O")</f>
        <v/>
      </c>
      <c r="R96" s="18" t="str">
        <f>IF(OR(EXPORT!EY96=0,EXPORT!EY96="",EXPORT!EY96="0"),"","P")</f>
        <v/>
      </c>
      <c r="S96" s="18" t="str">
        <f>IF(OR(EXPORT!EZ96=0,EXPORT!EZ96="",EXPORT!EZ96="0"),"","W")</f>
        <v/>
      </c>
      <c r="T96" s="18" t="str">
        <f>IF(OR(EXPORT!FA96=0,EXPORT!FA96="",EXPORT!FA96="0"),"","frei")</f>
        <v/>
      </c>
      <c r="U96" s="18" t="str">
        <f t="shared" si="28"/>
        <v/>
      </c>
      <c r="V96" s="18" t="str">
        <f>IF(A96=3,ROUND(EXPORT!F96,0),"")</f>
        <v/>
      </c>
      <c r="W96" s="18" t="str">
        <f>IF(A96=3,ROUND(EXPORT!J96,0),"")</f>
        <v/>
      </c>
      <c r="X96" s="18" t="str">
        <f>IF(A96=3,ROUND(EXPORT!I96,0),"")</f>
        <v/>
      </c>
      <c r="Y96" s="18" t="str">
        <f>IF(A96=3,ROUND(EXPORT!K96,0),"")</f>
        <v/>
      </c>
      <c r="Z96" s="18" t="str">
        <f>IF(A96=3,ROUND(EXPORT!EG96,1),"")</f>
        <v/>
      </c>
    </row>
    <row r="97" spans="1:32">
      <c r="A97" s="18">
        <f>EXPORT!A97</f>
        <v>3</v>
      </c>
      <c r="B97" s="18" t="str">
        <f>IF(ISBLANK(EXPORT!B97),"",EXPORT!B97)</f>
        <v>Süß Mittagessen</v>
      </c>
      <c r="C97" s="18" t="str">
        <f t="shared" si="23"/>
        <v>ACG</v>
      </c>
      <c r="D97" s="18" t="str">
        <f t="shared" si="24"/>
        <v xml:space="preserve"> (ACG)</v>
      </c>
      <c r="E97" s="18" t="str">
        <f t="shared" si="25"/>
        <v>Süß Mittagessen (ACG)</v>
      </c>
      <c r="F97" s="18" t="str">
        <f>IF(OR(EXPORT!EM97=0,EXPORT!EM97="",EXPORT!EM97="0"),"","A")</f>
        <v>A</v>
      </c>
      <c r="G97" s="18" t="str">
        <f>IF(OR(EXPORT!EN97=0,EXPORT!EN97="",EXPORT!EN97="0"),"","B")</f>
        <v/>
      </c>
      <c r="H97" s="18" t="str">
        <f>IF(OR(EXPORT!EO97=0,EXPORT!EO97="",EXPORT!EO97="0"),"","C")</f>
        <v>C</v>
      </c>
      <c r="I97" s="18" t="str">
        <f>IF(OR(EXPORT!EP97=0,EXPORT!EP97="",EXPORT!EP97="0"),"","D")</f>
        <v/>
      </c>
      <c r="J97" s="18" t="str">
        <f>IF(OR(EXPORT!EQ97=0,EXPORT!EQ97="",EXPORT!EQ97="0"),"","E")</f>
        <v/>
      </c>
      <c r="K97" s="18" t="str">
        <f>IF(OR(EXPORT!ER97=0,EXPORT!ER97="",EXPORT!ER97="0"),"","F")</f>
        <v/>
      </c>
      <c r="L97" s="18" t="str">
        <f>IF(OR(EXPORT!ES97=0,EXPORT!ES97="",EXPORT!ES97="0"),"","G")</f>
        <v>G</v>
      </c>
      <c r="M97" s="18" t="str">
        <f>IF(OR(EXPORT!ET97=0,EXPORT!ET97="",EXPORT!ET97="0"),"","H")</f>
        <v/>
      </c>
      <c r="N97" s="18" t="str">
        <f>IF(OR(EXPORT!EU97=0,EXPORT!EU97="",EXPORT!EU97="0"),"","L")</f>
        <v/>
      </c>
      <c r="O97" s="18" t="str">
        <f>IF(OR(EXPORT!EV97=0,EXPORT!EV97="",EXPORT!EV97="0"),"","M")</f>
        <v/>
      </c>
      <c r="P97" s="18" t="str">
        <f>IF(OR(EXPORT!EW97=0,EXPORT!EW97="",EXPORT!EW97="0"),"","N")</f>
        <v/>
      </c>
      <c r="Q97" s="18" t="str">
        <f>IF(OR(EXPORT!EX97=0,EXPORT!EX97="",EXPORT!EX97="0"),"","O")</f>
        <v/>
      </c>
      <c r="R97" s="18" t="str">
        <f>IF(OR(EXPORT!EY97=0,EXPORT!EY97="",EXPORT!EY97="0"),"","P")</f>
        <v/>
      </c>
      <c r="S97" s="18" t="str">
        <f>IF(OR(EXPORT!EZ97=0,EXPORT!EZ97="",EXPORT!EZ97="0"),"","W")</f>
        <v/>
      </c>
      <c r="T97" s="18" t="str">
        <f>IF(OR(EXPORT!FA97=0,EXPORT!FA97="",EXPORT!FA97="0"),"","frei")</f>
        <v/>
      </c>
      <c r="U97" s="18" t="str">
        <f t="shared" si="28"/>
        <v xml:space="preserve">545 Kcal / 21 g Fett / 13 g Proteine / 74 g KH / 6,1 BE </v>
      </c>
      <c r="V97" s="18">
        <f>IF(A97=3,ROUND(EXPORT!F97,0),"")</f>
        <v>545</v>
      </c>
      <c r="W97" s="18">
        <f>IF(A97=3,ROUND(EXPORT!J97,0),"")</f>
        <v>21</v>
      </c>
      <c r="X97" s="18">
        <f>IF(A97=3,ROUND(EXPORT!I97,0),"")</f>
        <v>13</v>
      </c>
      <c r="Y97" s="18">
        <f>IF(A97=3,ROUND(EXPORT!K97,0),"")</f>
        <v>74</v>
      </c>
      <c r="Z97" s="18">
        <f>IF(A97=3,ROUND(EXPORT!EG97,1),"")</f>
        <v>6.1</v>
      </c>
      <c r="AA97" s="18" t="str">
        <f t="shared" ref="AA97" si="32">IF($A97=3,AB97&amp;" Kcal / "&amp;AC97&amp;" g Fett / "&amp;AD97&amp;" g Proteine / "&amp;AE97&amp;" g KH / "&amp;AF97&amp;" BE ","")</f>
        <v xml:space="preserve">776 Kcal / 27 g Fett / 22 g Proteine / 106 g KH / 8,8 BE </v>
      </c>
      <c r="AB97" s="18">
        <f>V97+V85+V105</f>
        <v>776</v>
      </c>
      <c r="AC97" s="18">
        <f t="shared" ref="AC97:AF97" si="33">W97+W85+W105</f>
        <v>27</v>
      </c>
      <c r="AD97" s="18">
        <f t="shared" si="33"/>
        <v>22</v>
      </c>
      <c r="AE97" s="18">
        <f t="shared" si="33"/>
        <v>106</v>
      </c>
      <c r="AF97" s="18">
        <f t="shared" si="33"/>
        <v>8.8000000000000007</v>
      </c>
    </row>
    <row r="98" spans="1:32">
      <c r="A98" s="18">
        <f>EXPORT!A98</f>
        <v>4</v>
      </c>
      <c r="B98" s="18" t="str">
        <f>IF(ISBLANK(EXPORT!B98),"",EXPORT!B98)</f>
        <v xml:space="preserve">Mohnnudeln </v>
      </c>
      <c r="C98" s="18" t="str">
        <f t="shared" si="23"/>
        <v>ACG</v>
      </c>
      <c r="D98" s="18" t="str">
        <f t="shared" si="24"/>
        <v xml:space="preserve"> (ACG)</v>
      </c>
      <c r="E98" s="18" t="str">
        <f t="shared" si="25"/>
        <v>Mohnnudeln  (ACG)</v>
      </c>
      <c r="F98" s="18" t="str">
        <f>IF(OR(EXPORT!EM98=0,EXPORT!EM98="",EXPORT!EM98="0"),"","A")</f>
        <v>A</v>
      </c>
      <c r="G98" s="18" t="str">
        <f>IF(OR(EXPORT!EN98=0,EXPORT!EN98="",EXPORT!EN98="0"),"","B")</f>
        <v/>
      </c>
      <c r="H98" s="18" t="str">
        <f>IF(OR(EXPORT!EO98=0,EXPORT!EO98="",EXPORT!EO98="0"),"","C")</f>
        <v>C</v>
      </c>
      <c r="I98" s="18" t="str">
        <f>IF(OR(EXPORT!EP98=0,EXPORT!EP98="",EXPORT!EP98="0"),"","D")</f>
        <v/>
      </c>
      <c r="J98" s="18" t="str">
        <f>IF(OR(EXPORT!EQ98=0,EXPORT!EQ98="",EXPORT!EQ98="0"),"","E")</f>
        <v/>
      </c>
      <c r="K98" s="18" t="str">
        <f>IF(OR(EXPORT!ER98=0,EXPORT!ER98="",EXPORT!ER98="0"),"","F")</f>
        <v/>
      </c>
      <c r="L98" s="18" t="str">
        <f>IF(OR(EXPORT!ES98=0,EXPORT!ES98="",EXPORT!ES98="0"),"","G")</f>
        <v>G</v>
      </c>
      <c r="M98" s="18" t="str">
        <f>IF(OR(EXPORT!ET98=0,EXPORT!ET98="",EXPORT!ET98="0"),"","H")</f>
        <v/>
      </c>
      <c r="N98" s="18" t="str">
        <f>IF(OR(EXPORT!EU98=0,EXPORT!EU98="",EXPORT!EU98="0"),"","L")</f>
        <v/>
      </c>
      <c r="O98" s="18" t="str">
        <f>IF(OR(EXPORT!EV98=0,EXPORT!EV98="",EXPORT!EV98="0"),"","M")</f>
        <v/>
      </c>
      <c r="P98" s="18" t="str">
        <f>IF(OR(EXPORT!EW98=0,EXPORT!EW98="",EXPORT!EW98="0"),"","N")</f>
        <v/>
      </c>
      <c r="Q98" s="18" t="str">
        <f>IF(OR(EXPORT!EX98=0,EXPORT!EX98="",EXPORT!EX98="0"),"","O")</f>
        <v/>
      </c>
      <c r="R98" s="18" t="str">
        <f>IF(OR(EXPORT!EY98=0,EXPORT!EY98="",EXPORT!EY98="0"),"","P")</f>
        <v/>
      </c>
      <c r="S98" s="18" t="str">
        <f>IF(OR(EXPORT!EZ98=0,EXPORT!EZ98="",EXPORT!EZ98="0"),"","W")</f>
        <v/>
      </c>
      <c r="T98" s="18" t="str">
        <f>IF(OR(EXPORT!FA98=0,EXPORT!FA98="",EXPORT!FA98="0"),"","frei")</f>
        <v/>
      </c>
      <c r="U98" s="18" t="str">
        <f t="shared" si="28"/>
        <v/>
      </c>
      <c r="V98" s="18" t="str">
        <f>IF(A98=3,ROUND(EXPORT!F98,0),"")</f>
        <v/>
      </c>
      <c r="W98" s="18" t="str">
        <f>IF(A98=3,ROUND(EXPORT!J98,0),"")</f>
        <v/>
      </c>
      <c r="X98" s="18" t="str">
        <f>IF(A98=3,ROUND(EXPORT!I98,0),"")</f>
        <v/>
      </c>
      <c r="Y98" s="18" t="str">
        <f>IF(A98=3,ROUND(EXPORT!K98,0),"")</f>
        <v/>
      </c>
      <c r="Z98" s="18" t="str">
        <f>IF(A98=3,ROUND(EXPORT!EG98,1),"")</f>
        <v/>
      </c>
    </row>
    <row r="99" spans="1:32">
      <c r="A99" s="18">
        <f>EXPORT!A99</f>
        <v>4</v>
      </c>
      <c r="B99" s="18" t="str">
        <f>IF(ISBLANK(EXPORT!B99),"",EXPORT!B99)</f>
        <v xml:space="preserve"> mit</v>
      </c>
      <c r="C99" s="18" t="str">
        <f t="shared" si="23"/>
        <v/>
      </c>
      <c r="D99" s="18" t="str">
        <f t="shared" si="24"/>
        <v/>
      </c>
      <c r="E99" s="18" t="str">
        <f t="shared" si="25"/>
        <v xml:space="preserve"> mit</v>
      </c>
      <c r="F99" s="18" t="str">
        <f>IF(OR(EXPORT!EM99=0,EXPORT!EM99="",EXPORT!EM99="0"),"","A")</f>
        <v/>
      </c>
      <c r="G99" s="18" t="str">
        <f>IF(OR(EXPORT!EN99=0,EXPORT!EN99="",EXPORT!EN99="0"),"","B")</f>
        <v/>
      </c>
      <c r="H99" s="18" t="str">
        <f>IF(OR(EXPORT!EO99=0,EXPORT!EO99="",EXPORT!EO99="0"),"","C")</f>
        <v/>
      </c>
      <c r="I99" s="18" t="str">
        <f>IF(OR(EXPORT!EP99=0,EXPORT!EP99="",EXPORT!EP99="0"),"","D")</f>
        <v/>
      </c>
      <c r="J99" s="18" t="str">
        <f>IF(OR(EXPORT!EQ99=0,EXPORT!EQ99="",EXPORT!EQ99="0"),"","E")</f>
        <v/>
      </c>
      <c r="K99" s="18" t="str">
        <f>IF(OR(EXPORT!ER99=0,EXPORT!ER99="",EXPORT!ER99="0"),"","F")</f>
        <v/>
      </c>
      <c r="L99" s="18" t="str">
        <f>IF(OR(EXPORT!ES99=0,EXPORT!ES99="",EXPORT!ES99="0"),"","G")</f>
        <v/>
      </c>
      <c r="M99" s="18" t="str">
        <f>IF(OR(EXPORT!ET99=0,EXPORT!ET99="",EXPORT!ET99="0"),"","H")</f>
        <v/>
      </c>
      <c r="N99" s="18" t="str">
        <f>IF(OR(EXPORT!EU99=0,EXPORT!EU99="",EXPORT!EU99="0"),"","L")</f>
        <v/>
      </c>
      <c r="O99" s="18" t="str">
        <f>IF(OR(EXPORT!EV99=0,EXPORT!EV99="",EXPORT!EV99="0"),"","M")</f>
        <v/>
      </c>
      <c r="P99" s="18" t="str">
        <f>IF(OR(EXPORT!EW99=0,EXPORT!EW99="",EXPORT!EW99="0"),"","N")</f>
        <v/>
      </c>
      <c r="Q99" s="18" t="str">
        <f>IF(OR(EXPORT!EX99=0,EXPORT!EX99="",EXPORT!EX99="0"),"","O")</f>
        <v/>
      </c>
      <c r="R99" s="18" t="str">
        <f>IF(OR(EXPORT!EY99=0,EXPORT!EY99="",EXPORT!EY99="0"),"","P")</f>
        <v/>
      </c>
      <c r="S99" s="18" t="str">
        <f>IF(OR(EXPORT!EZ99=0,EXPORT!EZ99="",EXPORT!EZ99="0"),"","W")</f>
        <v/>
      </c>
      <c r="T99" s="18" t="str">
        <f>IF(OR(EXPORT!FA99=0,EXPORT!FA99="",EXPORT!FA99="0"),"","frei")</f>
        <v>frei</v>
      </c>
      <c r="U99" s="18" t="str">
        <f t="shared" si="28"/>
        <v/>
      </c>
      <c r="V99" s="18" t="str">
        <f>IF(A99=3,ROUND(EXPORT!F99,0),"")</f>
        <v/>
      </c>
      <c r="W99" s="18" t="str">
        <f>IF(A99=3,ROUND(EXPORT!J99,0),"")</f>
        <v/>
      </c>
      <c r="X99" s="18" t="str">
        <f>IF(A99=3,ROUND(EXPORT!I99,0),"")</f>
        <v/>
      </c>
      <c r="Y99" s="18" t="str">
        <f>IF(A99=3,ROUND(EXPORT!K99,0),"")</f>
        <v/>
      </c>
      <c r="Z99" s="18" t="str">
        <f>IF(A99=3,ROUND(EXPORT!EG99,1),"")</f>
        <v/>
      </c>
    </row>
    <row r="100" spans="1:32">
      <c r="A100" s="18">
        <f>EXPORT!A100</f>
        <v>4</v>
      </c>
      <c r="B100" s="18" t="str">
        <f>IF(ISBLANK(EXPORT!B100),"",EXPORT!B100)</f>
        <v xml:space="preserve">Apfelmus </v>
      </c>
      <c r="C100" s="18" t="str">
        <f t="shared" si="23"/>
        <v/>
      </c>
      <c r="D100" s="18" t="str">
        <f t="shared" si="24"/>
        <v/>
      </c>
      <c r="E100" s="18" t="str">
        <f t="shared" si="25"/>
        <v xml:space="preserve">Apfelmus </v>
      </c>
      <c r="F100" s="18" t="str">
        <f>IF(OR(EXPORT!EM100=0,EXPORT!EM100="",EXPORT!EM100="0"),"","A")</f>
        <v/>
      </c>
      <c r="G100" s="18" t="str">
        <f>IF(OR(EXPORT!EN100=0,EXPORT!EN100="",EXPORT!EN100="0"),"","B")</f>
        <v/>
      </c>
      <c r="H100" s="18" t="str">
        <f>IF(OR(EXPORT!EO100=0,EXPORT!EO100="",EXPORT!EO100="0"),"","C")</f>
        <v/>
      </c>
      <c r="I100" s="18" t="str">
        <f>IF(OR(EXPORT!EP100=0,EXPORT!EP100="",EXPORT!EP100="0"),"","D")</f>
        <v/>
      </c>
      <c r="J100" s="18" t="str">
        <f>IF(OR(EXPORT!EQ100=0,EXPORT!EQ100="",EXPORT!EQ100="0"),"","E")</f>
        <v/>
      </c>
      <c r="K100" s="18" t="str">
        <f>IF(OR(EXPORT!ER100=0,EXPORT!ER100="",EXPORT!ER100="0"),"","F")</f>
        <v/>
      </c>
      <c r="L100" s="18" t="str">
        <f>IF(OR(EXPORT!ES100=0,EXPORT!ES100="",EXPORT!ES100="0"),"","G")</f>
        <v/>
      </c>
      <c r="M100" s="18" t="str">
        <f>IF(OR(EXPORT!ET100=0,EXPORT!ET100="",EXPORT!ET100="0"),"","H")</f>
        <v/>
      </c>
      <c r="N100" s="18" t="str">
        <f>IF(OR(EXPORT!EU100=0,EXPORT!EU100="",EXPORT!EU100="0"),"","L")</f>
        <v/>
      </c>
      <c r="O100" s="18" t="str">
        <f>IF(OR(EXPORT!EV100=0,EXPORT!EV100="",EXPORT!EV100="0"),"","M")</f>
        <v/>
      </c>
      <c r="P100" s="18" t="str">
        <f>IF(OR(EXPORT!EW100=0,EXPORT!EW100="",EXPORT!EW100="0"),"","N")</f>
        <v/>
      </c>
      <c r="Q100" s="18" t="str">
        <f>IF(OR(EXPORT!EX100=0,EXPORT!EX100="",EXPORT!EX100="0"),"","O")</f>
        <v/>
      </c>
      <c r="R100" s="18" t="str">
        <f>IF(OR(EXPORT!EY100=0,EXPORT!EY100="",EXPORT!EY100="0"),"","P")</f>
        <v/>
      </c>
      <c r="S100" s="18" t="str">
        <f>IF(OR(EXPORT!EZ100=0,EXPORT!EZ100="",EXPORT!EZ100="0"),"","W")</f>
        <v/>
      </c>
      <c r="T100" s="18" t="str">
        <f>IF(OR(EXPORT!FA100=0,EXPORT!FA100="",EXPORT!FA100="0"),"","frei")</f>
        <v/>
      </c>
      <c r="U100" s="18" t="str">
        <f t="shared" si="28"/>
        <v/>
      </c>
      <c r="V100" s="18" t="str">
        <f>IF(A100=3,ROUND(EXPORT!F100,0),"")</f>
        <v/>
      </c>
      <c r="W100" s="18" t="str">
        <f>IF(A100=3,ROUND(EXPORT!J100,0),"")</f>
        <v/>
      </c>
      <c r="X100" s="18" t="str">
        <f>IF(A100=3,ROUND(EXPORT!I100,0),"")</f>
        <v/>
      </c>
      <c r="Y100" s="18" t="str">
        <f>IF(A100=3,ROUND(EXPORT!K100,0),"")</f>
        <v/>
      </c>
      <c r="Z100" s="18" t="str">
        <f>IF(A100=3,ROUND(EXPORT!EG100,1),"")</f>
        <v/>
      </c>
    </row>
    <row r="101" spans="1:32">
      <c r="A101" s="18">
        <f>EXPORT!A101</f>
        <v>3</v>
      </c>
      <c r="B101" s="18" t="str">
        <f>IF(ISBLANK(EXPORT!B101),"",EXPORT!B101)</f>
        <v>Brei Salzig Mittag</v>
      </c>
      <c r="C101" s="18" t="str">
        <f t="shared" si="23"/>
        <v>ACGM</v>
      </c>
      <c r="D101" s="18" t="str">
        <f t="shared" si="24"/>
        <v xml:space="preserve"> (ACGM)</v>
      </c>
      <c r="E101" s="18" t="str">
        <f t="shared" si="25"/>
        <v>Brei Salzig Mittag (ACGM)</v>
      </c>
      <c r="F101" s="18" t="str">
        <f>IF(OR(EXPORT!EM101=0,EXPORT!EM101="",EXPORT!EM101="0"),"","A")</f>
        <v>A</v>
      </c>
      <c r="G101" s="18" t="str">
        <f>IF(OR(EXPORT!EN101=0,EXPORT!EN101="",EXPORT!EN101="0"),"","B")</f>
        <v/>
      </c>
      <c r="H101" s="18" t="str">
        <f>IF(OR(EXPORT!EO101=0,EXPORT!EO101="",EXPORT!EO101="0"),"","C")</f>
        <v>C</v>
      </c>
      <c r="I101" s="18" t="str">
        <f>IF(OR(EXPORT!EP101=0,EXPORT!EP101="",EXPORT!EP101="0"),"","D")</f>
        <v/>
      </c>
      <c r="J101" s="18" t="str">
        <f>IF(OR(EXPORT!EQ101=0,EXPORT!EQ101="",EXPORT!EQ101="0"),"","E")</f>
        <v/>
      </c>
      <c r="K101" s="18" t="str">
        <f>IF(OR(EXPORT!ER101=0,EXPORT!ER101="",EXPORT!ER101="0"),"","F")</f>
        <v/>
      </c>
      <c r="L101" s="18" t="str">
        <f>IF(OR(EXPORT!ES101=0,EXPORT!ES101="",EXPORT!ES101="0"),"","G")</f>
        <v>G</v>
      </c>
      <c r="M101" s="18" t="str">
        <f>IF(OR(EXPORT!ET101=0,EXPORT!ET101="",EXPORT!ET101="0"),"","H")</f>
        <v/>
      </c>
      <c r="N101" s="18" t="str">
        <f>IF(OR(EXPORT!EU101=0,EXPORT!EU101="",EXPORT!EU101="0"),"","L")</f>
        <v/>
      </c>
      <c r="O101" s="18" t="str">
        <f>IF(OR(EXPORT!EV101=0,EXPORT!EV101="",EXPORT!EV101="0"),"","M")</f>
        <v>M</v>
      </c>
      <c r="P101" s="18" t="str">
        <f>IF(OR(EXPORT!EW101=0,EXPORT!EW101="",EXPORT!EW101="0"),"","N")</f>
        <v/>
      </c>
      <c r="Q101" s="18" t="str">
        <f>IF(OR(EXPORT!EX101=0,EXPORT!EX101="",EXPORT!EX101="0"),"","O")</f>
        <v/>
      </c>
      <c r="R101" s="18" t="str">
        <f>IF(OR(EXPORT!EY101=0,EXPORT!EY101="",EXPORT!EY101="0"),"","P")</f>
        <v/>
      </c>
      <c r="S101" s="18" t="str">
        <f>IF(OR(EXPORT!EZ101=0,EXPORT!EZ101="",EXPORT!EZ101="0"),"","W")</f>
        <v/>
      </c>
      <c r="T101" s="18" t="str">
        <f>IF(OR(EXPORT!FA101=0,EXPORT!FA101="",EXPORT!FA101="0"),"","frei")</f>
        <v/>
      </c>
      <c r="U101" s="18" t="str">
        <f t="shared" si="28"/>
        <v xml:space="preserve">291 Kcal / 19 g Fett / 18 g Proteine / 11 g KH / 0,9 BE </v>
      </c>
      <c r="V101" s="18">
        <f>IF(A101=3,ROUND(EXPORT!F101,0),"")</f>
        <v>291</v>
      </c>
      <c r="W101" s="18">
        <f>IF(A101=3,ROUND(EXPORT!J101,0),"")</f>
        <v>19</v>
      </c>
      <c r="X101" s="18">
        <f>IF(A101=3,ROUND(EXPORT!I101,0),"")</f>
        <v>18</v>
      </c>
      <c r="Y101" s="18">
        <f>IF(A101=3,ROUND(EXPORT!K101,0),"")</f>
        <v>11</v>
      </c>
      <c r="Z101" s="18">
        <f>IF(A101=3,ROUND(EXPORT!EG101,1),"")</f>
        <v>0.9</v>
      </c>
      <c r="AA101" s="18" t="str">
        <f t="shared" ref="AA101" si="34">IF($A101=3,AB101&amp;" Kcal / "&amp;AC101&amp;" g Fett / "&amp;AD101&amp;" g Proteine / "&amp;AE101&amp;" g KH / "&amp;AF101&amp;" BE ","")</f>
        <v xml:space="preserve">291 Kcal / 19 g Fett / 18 g Proteine / 11 g KH / 0,9 BE </v>
      </c>
      <c r="AB101" s="18">
        <f>V101</f>
        <v>291</v>
      </c>
      <c r="AC101" s="18">
        <f t="shared" ref="AC101:AF101" si="35">W101</f>
        <v>19</v>
      </c>
      <c r="AD101" s="18">
        <f t="shared" si="35"/>
        <v>18</v>
      </c>
      <c r="AE101" s="18">
        <f t="shared" si="35"/>
        <v>11</v>
      </c>
      <c r="AF101" s="18">
        <f t="shared" si="35"/>
        <v>0.9</v>
      </c>
    </row>
    <row r="102" spans="1:32">
      <c r="A102" s="18">
        <f>EXPORT!A102</f>
        <v>4</v>
      </c>
      <c r="B102" s="18" t="str">
        <f>IF(ISBLANK(EXPORT!B102),"",EXPORT!B102)</f>
        <v xml:space="preserve"> Pürierte Cevapcici</v>
      </c>
      <c r="C102" s="18" t="str">
        <f t="shared" si="23"/>
        <v>ACG</v>
      </c>
      <c r="D102" s="18" t="str">
        <f t="shared" si="24"/>
        <v xml:space="preserve"> (ACG)</v>
      </c>
      <c r="E102" s="18" t="str">
        <f t="shared" si="25"/>
        <v xml:space="preserve"> Pürierte Cevapcici (ACG)</v>
      </c>
      <c r="F102" s="18" t="str">
        <f>IF(OR(EXPORT!EM102=0,EXPORT!EM102="",EXPORT!EM102="0"),"","A")</f>
        <v>A</v>
      </c>
      <c r="G102" s="18" t="str">
        <f>IF(OR(EXPORT!EN102=0,EXPORT!EN102="",EXPORT!EN102="0"),"","B")</f>
        <v/>
      </c>
      <c r="H102" s="18" t="str">
        <f>IF(OR(EXPORT!EO102=0,EXPORT!EO102="",EXPORT!EO102="0"),"","C")</f>
        <v>C</v>
      </c>
      <c r="I102" s="18" t="str">
        <f>IF(OR(EXPORT!EP102=0,EXPORT!EP102="",EXPORT!EP102="0"),"","D")</f>
        <v/>
      </c>
      <c r="J102" s="18" t="str">
        <f>IF(OR(EXPORT!EQ102=0,EXPORT!EQ102="",EXPORT!EQ102="0"),"","E")</f>
        <v/>
      </c>
      <c r="K102" s="18" t="str">
        <f>IF(OR(EXPORT!ER102=0,EXPORT!ER102="",EXPORT!ER102="0"),"","F")</f>
        <v/>
      </c>
      <c r="L102" s="18" t="str">
        <f>IF(OR(EXPORT!ES102=0,EXPORT!ES102="",EXPORT!ES102="0"),"","G")</f>
        <v>G</v>
      </c>
      <c r="M102" s="18" t="str">
        <f>IF(OR(EXPORT!ET102=0,EXPORT!ET102="",EXPORT!ET102="0"),"","H")</f>
        <v/>
      </c>
      <c r="N102" s="18" t="str">
        <f>IF(OR(EXPORT!EU102=0,EXPORT!EU102="",EXPORT!EU102="0"),"","L")</f>
        <v/>
      </c>
      <c r="O102" s="18" t="str">
        <f>IF(OR(EXPORT!EV102=0,EXPORT!EV102="",EXPORT!EV102="0"),"","M")</f>
        <v/>
      </c>
      <c r="P102" s="18" t="str">
        <f>IF(OR(EXPORT!EW102=0,EXPORT!EW102="",EXPORT!EW102="0"),"","N")</f>
        <v/>
      </c>
      <c r="Q102" s="18" t="str">
        <f>IF(OR(EXPORT!EX102=0,EXPORT!EX102="",EXPORT!EX102="0"),"","O")</f>
        <v/>
      </c>
      <c r="R102" s="18" t="str">
        <f>IF(OR(EXPORT!EY102=0,EXPORT!EY102="",EXPORT!EY102="0"),"","P")</f>
        <v/>
      </c>
      <c r="S102" s="18" t="str">
        <f>IF(OR(EXPORT!EZ102=0,EXPORT!EZ102="",EXPORT!EZ102="0"),"","W")</f>
        <v/>
      </c>
      <c r="T102" s="18" t="str">
        <f>IF(OR(EXPORT!FA102=0,EXPORT!FA102="",EXPORT!FA102="0"),"","frei")</f>
        <v/>
      </c>
      <c r="U102" s="18" t="str">
        <f t="shared" si="28"/>
        <v/>
      </c>
      <c r="V102" s="18" t="str">
        <f>IF(A102=3,ROUND(EXPORT!F102,0),"")</f>
        <v/>
      </c>
      <c r="W102" s="18" t="str">
        <f>IF(A102=3,ROUND(EXPORT!J102,0),"")</f>
        <v/>
      </c>
      <c r="X102" s="18" t="str">
        <f>IF(A102=3,ROUND(EXPORT!I102,0),"")</f>
        <v/>
      </c>
      <c r="Y102" s="18" t="str">
        <f>IF(A102=3,ROUND(EXPORT!K102,0),"")</f>
        <v/>
      </c>
      <c r="Z102" s="18" t="str">
        <f>IF(A102=3,ROUND(EXPORT!EG102,1),"")</f>
        <v/>
      </c>
    </row>
    <row r="103" spans="1:32">
      <c r="A103" s="18">
        <f>EXPORT!A103</f>
        <v>4</v>
      </c>
      <c r="B103" s="18" t="str">
        <f>IF(ISBLANK(EXPORT!B103),"",EXPORT!B103)</f>
        <v xml:space="preserve"> Erdäpfelpüree</v>
      </c>
      <c r="C103" s="18" t="str">
        <f t="shared" si="23"/>
        <v>G</v>
      </c>
      <c r="D103" s="18" t="str">
        <f t="shared" si="24"/>
        <v xml:space="preserve"> (G)</v>
      </c>
      <c r="E103" s="18" t="str">
        <f t="shared" si="25"/>
        <v xml:space="preserve"> Erdäpfelpüree (G)</v>
      </c>
      <c r="F103" s="18" t="str">
        <f>IF(OR(EXPORT!EM103=0,EXPORT!EM103="",EXPORT!EM103="0"),"","A")</f>
        <v/>
      </c>
      <c r="G103" s="18" t="str">
        <f>IF(OR(EXPORT!EN103=0,EXPORT!EN103="",EXPORT!EN103="0"),"","B")</f>
        <v/>
      </c>
      <c r="H103" s="18" t="str">
        <f>IF(OR(EXPORT!EO103=0,EXPORT!EO103="",EXPORT!EO103="0"),"","C")</f>
        <v/>
      </c>
      <c r="I103" s="18" t="str">
        <f>IF(OR(EXPORT!EP103=0,EXPORT!EP103="",EXPORT!EP103="0"),"","D")</f>
        <v/>
      </c>
      <c r="J103" s="18" t="str">
        <f>IF(OR(EXPORT!EQ103=0,EXPORT!EQ103="",EXPORT!EQ103="0"),"","E")</f>
        <v/>
      </c>
      <c r="K103" s="18" t="str">
        <f>IF(OR(EXPORT!ER103=0,EXPORT!ER103="",EXPORT!ER103="0"),"","F")</f>
        <v/>
      </c>
      <c r="L103" s="18" t="str">
        <f>IF(OR(EXPORT!ES103=0,EXPORT!ES103="",EXPORT!ES103="0"),"","G")</f>
        <v>G</v>
      </c>
      <c r="M103" s="18" t="str">
        <f>IF(OR(EXPORT!ET103=0,EXPORT!ET103="",EXPORT!ET103="0"),"","H")</f>
        <v/>
      </c>
      <c r="N103" s="18" t="str">
        <f>IF(OR(EXPORT!EU103=0,EXPORT!EU103="",EXPORT!EU103="0"),"","L")</f>
        <v/>
      </c>
      <c r="O103" s="18" t="str">
        <f>IF(OR(EXPORT!EV103=0,EXPORT!EV103="",EXPORT!EV103="0"),"","M")</f>
        <v/>
      </c>
      <c r="P103" s="18" t="str">
        <f>IF(OR(EXPORT!EW103=0,EXPORT!EW103="",EXPORT!EW103="0"),"","N")</f>
        <v/>
      </c>
      <c r="Q103" s="18" t="str">
        <f>IF(OR(EXPORT!EX103=0,EXPORT!EX103="",EXPORT!EX103="0"),"","O")</f>
        <v/>
      </c>
      <c r="R103" s="18" t="str">
        <f>IF(OR(EXPORT!EY103=0,EXPORT!EY103="",EXPORT!EY103="0"),"","P")</f>
        <v/>
      </c>
      <c r="S103" s="18" t="str">
        <f>IF(OR(EXPORT!EZ103=0,EXPORT!EZ103="",EXPORT!EZ103="0"),"","W")</f>
        <v/>
      </c>
      <c r="T103" s="18" t="str">
        <f>IF(OR(EXPORT!FA103=0,EXPORT!FA103="",EXPORT!FA103="0"),"","frei")</f>
        <v/>
      </c>
      <c r="U103" s="18" t="str">
        <f t="shared" si="28"/>
        <v/>
      </c>
      <c r="V103" s="18" t="str">
        <f>IF(A103=3,ROUND(EXPORT!F103,0),"")</f>
        <v/>
      </c>
      <c r="W103" s="18" t="str">
        <f>IF(A103=3,ROUND(EXPORT!J103,0),"")</f>
        <v/>
      </c>
      <c r="X103" s="18" t="str">
        <f>IF(A103=3,ROUND(EXPORT!I103,0),"")</f>
        <v/>
      </c>
      <c r="Y103" s="18" t="str">
        <f>IF(A103=3,ROUND(EXPORT!K103,0),"")</f>
        <v/>
      </c>
      <c r="Z103" s="18" t="str">
        <f>IF(A103=3,ROUND(EXPORT!EG103,1),"")</f>
        <v/>
      </c>
    </row>
    <row r="104" spans="1:32">
      <c r="A104" s="18">
        <f>EXPORT!A104</f>
        <v>4</v>
      </c>
      <c r="B104" s="18" t="str">
        <f>IF(ISBLANK(EXPORT!B104),"",EXPORT!B104)</f>
        <v xml:space="preserve"> Senf</v>
      </c>
      <c r="C104" s="18" t="str">
        <f t="shared" si="23"/>
        <v>M</v>
      </c>
      <c r="D104" s="18" t="str">
        <f t="shared" si="24"/>
        <v xml:space="preserve"> (M)</v>
      </c>
      <c r="E104" s="18" t="str">
        <f t="shared" si="25"/>
        <v xml:space="preserve"> Senf (M)</v>
      </c>
      <c r="F104" s="18" t="str">
        <f>IF(OR(EXPORT!EM104=0,EXPORT!EM104="",EXPORT!EM104="0"),"","A")</f>
        <v/>
      </c>
      <c r="G104" s="18" t="str">
        <f>IF(OR(EXPORT!EN104=0,EXPORT!EN104="",EXPORT!EN104="0"),"","B")</f>
        <v/>
      </c>
      <c r="H104" s="18" t="str">
        <f>IF(OR(EXPORT!EO104=0,EXPORT!EO104="",EXPORT!EO104="0"),"","C")</f>
        <v/>
      </c>
      <c r="I104" s="18" t="str">
        <f>IF(OR(EXPORT!EP104=0,EXPORT!EP104="",EXPORT!EP104="0"),"","D")</f>
        <v/>
      </c>
      <c r="J104" s="18" t="str">
        <f>IF(OR(EXPORT!EQ104=0,EXPORT!EQ104="",EXPORT!EQ104="0"),"","E")</f>
        <v/>
      </c>
      <c r="K104" s="18" t="str">
        <f>IF(OR(EXPORT!ER104=0,EXPORT!ER104="",EXPORT!ER104="0"),"","F")</f>
        <v/>
      </c>
      <c r="L104" s="18" t="str">
        <f>IF(OR(EXPORT!ES104=0,EXPORT!ES104="",EXPORT!ES104="0"),"","G")</f>
        <v/>
      </c>
      <c r="M104" s="18" t="str">
        <f>IF(OR(EXPORT!ET104=0,EXPORT!ET104="",EXPORT!ET104="0"),"","H")</f>
        <v/>
      </c>
      <c r="N104" s="18" t="str">
        <f>IF(OR(EXPORT!EU104=0,EXPORT!EU104="",EXPORT!EU104="0"),"","L")</f>
        <v/>
      </c>
      <c r="O104" s="18" t="str">
        <f>IF(OR(EXPORT!EV104=0,EXPORT!EV104="",EXPORT!EV104="0"),"","M")</f>
        <v>M</v>
      </c>
      <c r="P104" s="18" t="str">
        <f>IF(OR(EXPORT!EW104=0,EXPORT!EW104="",EXPORT!EW104="0"),"","N")</f>
        <v/>
      </c>
      <c r="Q104" s="18" t="str">
        <f>IF(OR(EXPORT!EX104=0,EXPORT!EX104="",EXPORT!EX104="0"),"","O")</f>
        <v/>
      </c>
      <c r="R104" s="18" t="str">
        <f>IF(OR(EXPORT!EY104=0,EXPORT!EY104="",EXPORT!EY104="0"),"","P")</f>
        <v/>
      </c>
      <c r="S104" s="18" t="str">
        <f>IF(OR(EXPORT!EZ104=0,EXPORT!EZ104="",EXPORT!EZ104="0"),"","W")</f>
        <v/>
      </c>
      <c r="T104" s="18" t="str">
        <f>IF(OR(EXPORT!FA104=0,EXPORT!FA104="",EXPORT!FA104="0"),"","frei")</f>
        <v/>
      </c>
      <c r="U104" s="18" t="str">
        <f t="shared" si="28"/>
        <v/>
      </c>
      <c r="V104" s="18" t="str">
        <f>IF(A104=3,ROUND(EXPORT!F104,0),"")</f>
        <v/>
      </c>
      <c r="W104" s="18" t="str">
        <f>IF(A104=3,ROUND(EXPORT!J104,0),"")</f>
        <v/>
      </c>
      <c r="X104" s="18" t="str">
        <f>IF(A104=3,ROUND(EXPORT!I104,0),"")</f>
        <v/>
      </c>
      <c r="Y104" s="18" t="str">
        <f>IF(A104=3,ROUND(EXPORT!K104,0),"")</f>
        <v/>
      </c>
      <c r="Z104" s="18" t="str">
        <f>IF(A104=3,ROUND(EXPORT!EG104,1),"")</f>
        <v/>
      </c>
    </row>
    <row r="105" spans="1:32">
      <c r="A105" s="18">
        <f>EXPORT!A105</f>
        <v>3</v>
      </c>
      <c r="B105" s="18" t="str">
        <f>IF(ISBLANK(EXPORT!B105),"",EXPORT!B105)</f>
        <v>Dessert Mittagessen</v>
      </c>
      <c r="C105" s="18" t="str">
        <f t="shared" si="23"/>
        <v>G</v>
      </c>
      <c r="D105" s="18" t="str">
        <f t="shared" si="24"/>
        <v xml:space="preserve"> (G)</v>
      </c>
      <c r="E105" s="18" t="str">
        <f t="shared" si="25"/>
        <v>Dessert Mittagessen (G)</v>
      </c>
      <c r="F105" s="18" t="str">
        <f>IF(OR(EXPORT!EM105=0,EXPORT!EM105="",EXPORT!EM105="0"),"","A")</f>
        <v/>
      </c>
      <c r="G105" s="18" t="str">
        <f>IF(OR(EXPORT!EN105=0,EXPORT!EN105="",EXPORT!EN105="0"),"","B")</f>
        <v/>
      </c>
      <c r="H105" s="18" t="str">
        <f>IF(OR(EXPORT!EO105=0,EXPORT!EO105="",EXPORT!EO105="0"),"","C")</f>
        <v/>
      </c>
      <c r="I105" s="18" t="str">
        <f>IF(OR(EXPORT!EP105=0,EXPORT!EP105="",EXPORT!EP105="0"),"","D")</f>
        <v/>
      </c>
      <c r="J105" s="18" t="str">
        <f>IF(OR(EXPORT!EQ105=0,EXPORT!EQ105="",EXPORT!EQ105="0"),"","E")</f>
        <v/>
      </c>
      <c r="K105" s="18" t="str">
        <f>IF(OR(EXPORT!ER105=0,EXPORT!ER105="",EXPORT!ER105="0"),"","F")</f>
        <v/>
      </c>
      <c r="L105" s="18" t="str">
        <f>IF(OR(EXPORT!ES105=0,EXPORT!ES105="",EXPORT!ES105="0"),"","G")</f>
        <v>G</v>
      </c>
      <c r="M105" s="18" t="str">
        <f>IF(OR(EXPORT!ET105=0,EXPORT!ET105="",EXPORT!ET105="0"),"","H")</f>
        <v/>
      </c>
      <c r="N105" s="18" t="str">
        <f>IF(OR(EXPORT!EU105=0,EXPORT!EU105="",EXPORT!EU105="0"),"","L")</f>
        <v/>
      </c>
      <c r="O105" s="18" t="str">
        <f>IF(OR(EXPORT!EV105=0,EXPORT!EV105="",EXPORT!EV105="0"),"","M")</f>
        <v/>
      </c>
      <c r="P105" s="18" t="str">
        <f>IF(OR(EXPORT!EW105=0,EXPORT!EW105="",EXPORT!EW105="0"),"","N")</f>
        <v/>
      </c>
      <c r="Q105" s="18" t="str">
        <f>IF(OR(EXPORT!EX105=0,EXPORT!EX105="",EXPORT!EX105="0"),"","O")</f>
        <v/>
      </c>
      <c r="R105" s="18" t="str">
        <f>IF(OR(EXPORT!EY105=0,EXPORT!EY105="",EXPORT!EY105="0"),"","P")</f>
        <v/>
      </c>
      <c r="S105" s="18" t="str">
        <f>IF(OR(EXPORT!EZ105=0,EXPORT!EZ105="",EXPORT!EZ105="0"),"","W")</f>
        <v/>
      </c>
      <c r="T105" s="18" t="str">
        <f>IF(OR(EXPORT!FA105=0,EXPORT!FA105="",EXPORT!FA105="0"),"","frei")</f>
        <v/>
      </c>
      <c r="U105" s="18" t="str">
        <f t="shared" si="28"/>
        <v xml:space="preserve">173 Kcal / 4 g Fett / 4 g Proteine / 28 g KH / 2,3 BE </v>
      </c>
      <c r="V105" s="18">
        <f>IF(A105=3,ROUND(EXPORT!F105,0),"")</f>
        <v>173</v>
      </c>
      <c r="W105" s="18">
        <f>IF(A105=3,ROUND(EXPORT!J105,0),"")</f>
        <v>4</v>
      </c>
      <c r="X105" s="18">
        <f>IF(A105=3,ROUND(EXPORT!I105,0),"")</f>
        <v>4</v>
      </c>
      <c r="Y105" s="18">
        <f>IF(A105=3,ROUND(EXPORT!K105,0),"")</f>
        <v>28</v>
      </c>
      <c r="Z105" s="18">
        <f>IF(A105=3,ROUND(EXPORT!EG105,1),"")</f>
        <v>2.2999999999999998</v>
      </c>
      <c r="AA105" s="18" t="str">
        <f t="shared" ref="AA105:AA106" si="36">IF($A105=3,AB105&amp;" Kcal / "&amp;AC105&amp;" g Fett / "&amp;AD105&amp;" g Proteine / "&amp;AE105&amp;" g KH / "&amp;AF105&amp;" BE ","")</f>
        <v xml:space="preserve">173 Kcal / 4 g Fett / 4 g Proteine / 28 g KH / 2,3 BE </v>
      </c>
      <c r="AB105" s="18">
        <f>V105</f>
        <v>173</v>
      </c>
      <c r="AC105" s="18">
        <f t="shared" ref="AC105:AF105" si="37">W105</f>
        <v>4</v>
      </c>
      <c r="AD105" s="18">
        <f t="shared" si="37"/>
        <v>4</v>
      </c>
      <c r="AE105" s="18">
        <f t="shared" si="37"/>
        <v>28</v>
      </c>
      <c r="AF105" s="18">
        <f t="shared" si="37"/>
        <v>2.2999999999999998</v>
      </c>
    </row>
    <row r="106" spans="1:32">
      <c r="A106" s="18">
        <f>EXPORT!A106</f>
        <v>4</v>
      </c>
      <c r="B106" s="18" t="str">
        <f>IF(ISBLANK(EXPORT!B106),"",EXPORT!B106)</f>
        <v xml:space="preserve"> Kuchen mit Marillen</v>
      </c>
      <c r="C106" s="18" t="str">
        <f t="shared" si="23"/>
        <v>G</v>
      </c>
      <c r="D106" s="18" t="str">
        <f t="shared" si="24"/>
        <v xml:space="preserve"> (G)</v>
      </c>
      <c r="E106" s="18" t="str">
        <f t="shared" si="25"/>
        <v xml:space="preserve"> Kuchen mit Marillen (G)</v>
      </c>
      <c r="F106" s="18" t="str">
        <f>IF(OR(EXPORT!EM106=0,EXPORT!EM106="",EXPORT!EM106="0"),"","A")</f>
        <v/>
      </c>
      <c r="G106" s="18" t="str">
        <f>IF(OR(EXPORT!EN106=0,EXPORT!EN106="",EXPORT!EN106="0"),"","B")</f>
        <v/>
      </c>
      <c r="H106" s="18" t="str">
        <f>IF(OR(EXPORT!EO106=0,EXPORT!EO106="",EXPORT!EO106="0"),"","C")</f>
        <v/>
      </c>
      <c r="I106" s="18" t="str">
        <f>IF(OR(EXPORT!EP106=0,EXPORT!EP106="",EXPORT!EP106="0"),"","D")</f>
        <v/>
      </c>
      <c r="J106" s="18" t="str">
        <f>IF(OR(EXPORT!EQ106=0,EXPORT!EQ106="",EXPORT!EQ106="0"),"","E")</f>
        <v/>
      </c>
      <c r="K106" s="18" t="str">
        <f>IF(OR(EXPORT!ER106=0,EXPORT!ER106="",EXPORT!ER106="0"),"","F")</f>
        <v/>
      </c>
      <c r="L106" s="18" t="str">
        <f>IF(OR(EXPORT!ES106=0,EXPORT!ES106="",EXPORT!ES106="0"),"","G")</f>
        <v>G</v>
      </c>
      <c r="M106" s="18" t="str">
        <f>IF(OR(EXPORT!ET106=0,EXPORT!ET106="",EXPORT!ET106="0"),"","H")</f>
        <v/>
      </c>
      <c r="N106" s="18" t="str">
        <f>IF(OR(EXPORT!EU106=0,EXPORT!EU106="",EXPORT!EU106="0"),"","L")</f>
        <v/>
      </c>
      <c r="O106" s="18" t="str">
        <f>IF(OR(EXPORT!EV106=0,EXPORT!EV106="",EXPORT!EV106="0"),"","M")</f>
        <v/>
      </c>
      <c r="P106" s="18" t="str">
        <f>IF(OR(EXPORT!EW106=0,EXPORT!EW106="",EXPORT!EW106="0"),"","N")</f>
        <v/>
      </c>
      <c r="Q106" s="18" t="str">
        <f>IF(OR(EXPORT!EX106=0,EXPORT!EX106="",EXPORT!EX106="0"),"","O")</f>
        <v/>
      </c>
      <c r="R106" s="18" t="str">
        <f>IF(OR(EXPORT!EY106=0,EXPORT!EY106="",EXPORT!EY106="0"),"","P")</f>
        <v/>
      </c>
      <c r="S106" s="18" t="str">
        <f>IF(OR(EXPORT!EZ106=0,EXPORT!EZ106="",EXPORT!EZ106="0"),"","W")</f>
        <v/>
      </c>
      <c r="T106" s="18" t="str">
        <f>IF(OR(EXPORT!FA106=0,EXPORT!FA106="",EXPORT!FA106="0"),"","frei")</f>
        <v/>
      </c>
      <c r="U106" s="18" t="str">
        <f t="shared" si="28"/>
        <v/>
      </c>
      <c r="V106" s="18" t="str">
        <f>IF(A106=3,ROUND(EXPORT!F106,0),"")</f>
        <v/>
      </c>
      <c r="W106" s="18" t="str">
        <f>IF(A106=3,ROUND(EXPORT!J106,0),"")</f>
        <v/>
      </c>
      <c r="X106" s="18" t="str">
        <f>IF(A106=3,ROUND(EXPORT!I106,0),"")</f>
        <v/>
      </c>
      <c r="Y106" s="18" t="str">
        <f>IF(A106=3,ROUND(EXPORT!K106,0),"")</f>
        <v/>
      </c>
      <c r="Z106" s="18" t="str">
        <f>IF(A106=3,ROUND(EXPORT!EG106,1),"")</f>
        <v/>
      </c>
      <c r="AA106" s="18" t="str">
        <f t="shared" si="36"/>
        <v/>
      </c>
    </row>
    <row r="107" spans="1:32">
      <c r="A107" s="18">
        <f>EXPORT!A107</f>
        <v>2</v>
      </c>
      <c r="B107" s="18" t="str">
        <f>IF(ISBLANK(EXPORT!B107),"",EXPORT!B107)</f>
        <v>Abendessen</v>
      </c>
      <c r="C107" s="18" t="str">
        <f t="shared" si="23"/>
        <v/>
      </c>
      <c r="D107" s="18" t="str">
        <f t="shared" si="24"/>
        <v/>
      </c>
      <c r="E107" s="18" t="str">
        <f t="shared" si="25"/>
        <v>Abendessen</v>
      </c>
      <c r="F107" s="18" t="str">
        <f>IF(OR(EXPORT!EM107=0,EXPORT!EM107="",EXPORT!EM107="0"),"","A")</f>
        <v/>
      </c>
      <c r="G107" s="18" t="str">
        <f>IF(OR(EXPORT!EN107=0,EXPORT!EN107="",EXPORT!EN107="0"),"","B")</f>
        <v/>
      </c>
      <c r="H107" s="18" t="str">
        <f>IF(OR(EXPORT!EO107=0,EXPORT!EO107="",EXPORT!EO107="0"),"","C")</f>
        <v/>
      </c>
      <c r="I107" s="18" t="str">
        <f>IF(OR(EXPORT!EP107=0,EXPORT!EP107="",EXPORT!EP107="0"),"","D")</f>
        <v/>
      </c>
      <c r="J107" s="18" t="str">
        <f>IF(OR(EXPORT!EQ107=0,EXPORT!EQ107="",EXPORT!EQ107="0"),"","E")</f>
        <v/>
      </c>
      <c r="K107" s="18" t="str">
        <f>IF(OR(EXPORT!ER107=0,EXPORT!ER107="",EXPORT!ER107="0"),"","F")</f>
        <v/>
      </c>
      <c r="L107" s="18" t="str">
        <f>IF(OR(EXPORT!ES107=0,EXPORT!ES107="",EXPORT!ES107="0"),"","G")</f>
        <v/>
      </c>
      <c r="M107" s="18" t="str">
        <f>IF(OR(EXPORT!ET107=0,EXPORT!ET107="",EXPORT!ET107="0"),"","H")</f>
        <v/>
      </c>
      <c r="N107" s="18" t="str">
        <f>IF(OR(EXPORT!EU107=0,EXPORT!EU107="",EXPORT!EU107="0"),"","L")</f>
        <v/>
      </c>
      <c r="O107" s="18" t="str">
        <f>IF(OR(EXPORT!EV107=0,EXPORT!EV107="",EXPORT!EV107="0"),"","M")</f>
        <v/>
      </c>
      <c r="P107" s="18" t="str">
        <f>IF(OR(EXPORT!EW107=0,EXPORT!EW107="",EXPORT!EW107="0"),"","N")</f>
        <v/>
      </c>
      <c r="Q107" s="18" t="str">
        <f>IF(OR(EXPORT!EX107=0,EXPORT!EX107="",EXPORT!EX107="0"),"","O")</f>
        <v/>
      </c>
      <c r="R107" s="18" t="str">
        <f>IF(OR(EXPORT!EY107=0,EXPORT!EY107="",EXPORT!EY107="0"),"","P")</f>
        <v/>
      </c>
      <c r="S107" s="18" t="str">
        <f>IF(OR(EXPORT!EZ107=0,EXPORT!EZ107="",EXPORT!EZ107="0"),"","W")</f>
        <v/>
      </c>
      <c r="T107" s="18" t="str">
        <f>IF(OR(EXPORT!FA107=0,EXPORT!FA107="",EXPORT!FA107="0"),"","frei")</f>
        <v/>
      </c>
      <c r="U107" s="18" t="str">
        <f t="shared" si="28"/>
        <v/>
      </c>
      <c r="V107" s="18" t="str">
        <f>IF(A107=3,ROUND(EXPORT!F107,0),"")</f>
        <v/>
      </c>
      <c r="W107" s="18" t="str">
        <f>IF(A107=3,ROUND(EXPORT!J107,0),"")</f>
        <v/>
      </c>
      <c r="X107" s="18" t="str">
        <f>IF(A107=3,ROUND(EXPORT!I107,0),"")</f>
        <v/>
      </c>
      <c r="Y107" s="18" t="str">
        <f>IF(A107=3,ROUND(EXPORT!K107,0),"")</f>
        <v/>
      </c>
      <c r="Z107" s="18" t="str">
        <f>IF(A107=3,ROUND(EXPORT!EG107,1),"")</f>
        <v/>
      </c>
    </row>
    <row r="108" spans="1:32">
      <c r="A108" s="18">
        <f>EXPORT!A108</f>
        <v>3</v>
      </c>
      <c r="B108" s="18" t="str">
        <f>IF(ISBLANK(EXPORT!B108),"",EXPORT!B108)</f>
        <v>Suppe Abendessen</v>
      </c>
      <c r="C108" s="18" t="str">
        <f t="shared" si="23"/>
        <v>GL</v>
      </c>
      <c r="D108" s="18" t="str">
        <f t="shared" si="24"/>
        <v xml:space="preserve"> (GL)</v>
      </c>
      <c r="E108" s="18" t="str">
        <f t="shared" si="25"/>
        <v>Suppe Abendessen (GL)</v>
      </c>
      <c r="F108" s="18" t="str">
        <f>IF(OR(EXPORT!EM108=0,EXPORT!EM108="",EXPORT!EM108="0"),"","A")</f>
        <v/>
      </c>
      <c r="G108" s="18" t="str">
        <f>IF(OR(EXPORT!EN108=0,EXPORT!EN108="",EXPORT!EN108="0"),"","B")</f>
        <v/>
      </c>
      <c r="H108" s="18" t="str">
        <f>IF(OR(EXPORT!EO108=0,EXPORT!EO108="",EXPORT!EO108="0"),"","C")</f>
        <v/>
      </c>
      <c r="I108" s="18" t="str">
        <f>IF(OR(EXPORT!EP108=0,EXPORT!EP108="",EXPORT!EP108="0"),"","D")</f>
        <v/>
      </c>
      <c r="J108" s="18" t="str">
        <f>IF(OR(EXPORT!EQ108=0,EXPORT!EQ108="",EXPORT!EQ108="0"),"","E")</f>
        <v/>
      </c>
      <c r="K108" s="18" t="str">
        <f>IF(OR(EXPORT!ER108=0,EXPORT!ER108="",EXPORT!ER108="0"),"","F")</f>
        <v/>
      </c>
      <c r="L108" s="18" t="str">
        <f>IF(OR(EXPORT!ES108=0,EXPORT!ES108="",EXPORT!ES108="0"),"","G")</f>
        <v>G</v>
      </c>
      <c r="M108" s="18" t="str">
        <f>IF(OR(EXPORT!ET108=0,EXPORT!ET108="",EXPORT!ET108="0"),"","H")</f>
        <v/>
      </c>
      <c r="N108" s="18" t="str">
        <f>IF(OR(EXPORT!EU108=0,EXPORT!EU108="",EXPORT!EU108="0"),"","L")</f>
        <v>L</v>
      </c>
      <c r="O108" s="18" t="str">
        <f>IF(OR(EXPORT!EV108=0,EXPORT!EV108="",EXPORT!EV108="0"),"","M")</f>
        <v/>
      </c>
      <c r="P108" s="18" t="str">
        <f>IF(OR(EXPORT!EW108=0,EXPORT!EW108="",EXPORT!EW108="0"),"","N")</f>
        <v/>
      </c>
      <c r="Q108" s="18" t="str">
        <f>IF(OR(EXPORT!EX108=0,EXPORT!EX108="",EXPORT!EX108="0"),"","O")</f>
        <v/>
      </c>
      <c r="R108" s="18" t="str">
        <f>IF(OR(EXPORT!EY108=0,EXPORT!EY108="",EXPORT!EY108="0"),"","P")</f>
        <v/>
      </c>
      <c r="S108" s="18" t="str">
        <f>IF(OR(EXPORT!EZ108=0,EXPORT!EZ108="",EXPORT!EZ108="0"),"","W")</f>
        <v/>
      </c>
      <c r="T108" s="18" t="str">
        <f>IF(OR(EXPORT!FA108=0,EXPORT!FA108="",EXPORT!FA108="0"),"","frei")</f>
        <v/>
      </c>
      <c r="U108" s="18" t="str">
        <f t="shared" si="28"/>
        <v xml:space="preserve">127 Kcal / 7 g Fett / 4 g Proteine / 11 g KH / 0,9 BE </v>
      </c>
      <c r="V108" s="18">
        <f>IF(A108=3,ROUND(EXPORT!F108,0),"")</f>
        <v>127</v>
      </c>
      <c r="W108" s="18">
        <f>IF(A108=3,ROUND(EXPORT!J108,0),"")</f>
        <v>7</v>
      </c>
      <c r="X108" s="18">
        <f>IF(A108=3,ROUND(EXPORT!I108,0),"")</f>
        <v>4</v>
      </c>
      <c r="Y108" s="18">
        <f>IF(A108=3,ROUND(EXPORT!K108,0),"")</f>
        <v>11</v>
      </c>
      <c r="Z108" s="18">
        <f>IF(A108=3,ROUND(EXPORT!EG108,1),"")</f>
        <v>0.9</v>
      </c>
    </row>
    <row r="109" spans="1:32">
      <c r="A109" s="18">
        <f>EXPORT!A109</f>
        <v>4</v>
      </c>
      <c r="B109" s="18" t="str">
        <f>IF(ISBLANK(EXPORT!B109),"",EXPORT!B109)</f>
        <v xml:space="preserve">Champignoncremesuppe </v>
      </c>
      <c r="C109" s="18" t="str">
        <f t="shared" si="23"/>
        <v>GL</v>
      </c>
      <c r="D109" s="18" t="str">
        <f t="shared" si="24"/>
        <v xml:space="preserve"> (GL)</v>
      </c>
      <c r="E109" s="18" t="str">
        <f t="shared" si="25"/>
        <v>Champignoncremesuppe  (GL)</v>
      </c>
      <c r="F109" s="18" t="str">
        <f>IF(OR(EXPORT!EM109=0,EXPORT!EM109="",EXPORT!EM109="0"),"","A")</f>
        <v/>
      </c>
      <c r="G109" s="18" t="str">
        <f>IF(OR(EXPORT!EN109=0,EXPORT!EN109="",EXPORT!EN109="0"),"","B")</f>
        <v/>
      </c>
      <c r="H109" s="18" t="str">
        <f>IF(OR(EXPORT!EO109=0,EXPORT!EO109="",EXPORT!EO109="0"),"","C")</f>
        <v/>
      </c>
      <c r="I109" s="18" t="str">
        <f>IF(OR(EXPORT!EP109=0,EXPORT!EP109="",EXPORT!EP109="0"),"","D")</f>
        <v/>
      </c>
      <c r="J109" s="18" t="str">
        <f>IF(OR(EXPORT!EQ109=0,EXPORT!EQ109="",EXPORT!EQ109="0"),"","E")</f>
        <v/>
      </c>
      <c r="K109" s="18" t="str">
        <f>IF(OR(EXPORT!ER109=0,EXPORT!ER109="",EXPORT!ER109="0"),"","F")</f>
        <v/>
      </c>
      <c r="L109" s="18" t="str">
        <f>IF(OR(EXPORT!ES109=0,EXPORT!ES109="",EXPORT!ES109="0"),"","G")</f>
        <v>G</v>
      </c>
      <c r="M109" s="18" t="str">
        <f>IF(OR(EXPORT!ET109=0,EXPORT!ET109="",EXPORT!ET109="0"),"","H")</f>
        <v/>
      </c>
      <c r="N109" s="18" t="str">
        <f>IF(OR(EXPORT!EU109=0,EXPORT!EU109="",EXPORT!EU109="0"),"","L")</f>
        <v>L</v>
      </c>
      <c r="O109" s="18" t="str">
        <f>IF(OR(EXPORT!EV109=0,EXPORT!EV109="",EXPORT!EV109="0"),"","M")</f>
        <v/>
      </c>
      <c r="P109" s="18" t="str">
        <f>IF(OR(EXPORT!EW109=0,EXPORT!EW109="",EXPORT!EW109="0"),"","N")</f>
        <v/>
      </c>
      <c r="Q109" s="18" t="str">
        <f>IF(OR(EXPORT!EX109=0,EXPORT!EX109="",EXPORT!EX109="0"),"","O")</f>
        <v/>
      </c>
      <c r="R109" s="18" t="str">
        <f>IF(OR(EXPORT!EY109=0,EXPORT!EY109="",EXPORT!EY109="0"),"","P")</f>
        <v/>
      </c>
      <c r="S109" s="18" t="str">
        <f>IF(OR(EXPORT!EZ109=0,EXPORT!EZ109="",EXPORT!EZ109="0"),"","W")</f>
        <v/>
      </c>
      <c r="T109" s="18" t="str">
        <f>IF(OR(EXPORT!FA109=0,EXPORT!FA109="",EXPORT!FA109="0"),"","frei")</f>
        <v/>
      </c>
      <c r="U109" s="18" t="str">
        <f t="shared" si="28"/>
        <v/>
      </c>
      <c r="V109" s="18" t="str">
        <f>IF(A109=3,ROUND(EXPORT!F109,0),"")</f>
        <v/>
      </c>
      <c r="W109" s="18" t="str">
        <f>IF(A109=3,ROUND(EXPORT!J109,0),"")</f>
        <v/>
      </c>
      <c r="X109" s="18" t="str">
        <f>IF(A109=3,ROUND(EXPORT!I109,0),"")</f>
        <v/>
      </c>
      <c r="Y109" s="18" t="str">
        <f>IF(A109=3,ROUND(EXPORT!K109,0),"")</f>
        <v/>
      </c>
      <c r="Z109" s="18" t="str">
        <f>IF(A109=3,ROUND(EXPORT!EG109,1),"")</f>
        <v/>
      </c>
    </row>
    <row r="110" spans="1:32">
      <c r="A110" s="18">
        <f>EXPORT!A110</f>
        <v>3</v>
      </c>
      <c r="B110" s="18" t="str">
        <f>IF(ISBLANK(EXPORT!B110),"",EXPORT!B110)</f>
        <v>Abendessen</v>
      </c>
      <c r="C110" s="18" t="str">
        <f t="shared" si="23"/>
        <v>AGM</v>
      </c>
      <c r="D110" s="18" t="str">
        <f t="shared" si="24"/>
        <v xml:space="preserve"> (AGM)</v>
      </c>
      <c r="E110" s="18" t="str">
        <f t="shared" si="25"/>
        <v>Abendessen (AGM)</v>
      </c>
      <c r="F110" s="18" t="str">
        <f>IF(OR(EXPORT!EM110=0,EXPORT!EM110="",EXPORT!EM110="0"),"","A")</f>
        <v>A</v>
      </c>
      <c r="G110" s="18" t="str">
        <f>IF(OR(EXPORT!EN110=0,EXPORT!EN110="",EXPORT!EN110="0"),"","B")</f>
        <v/>
      </c>
      <c r="H110" s="18" t="str">
        <f>IF(OR(EXPORT!EO110=0,EXPORT!EO110="",EXPORT!EO110="0"),"","C")</f>
        <v/>
      </c>
      <c r="I110" s="18" t="str">
        <f>IF(OR(EXPORT!EP110=0,EXPORT!EP110="",EXPORT!EP110="0"),"","D")</f>
        <v/>
      </c>
      <c r="J110" s="18" t="str">
        <f>IF(OR(EXPORT!EQ110=0,EXPORT!EQ110="",EXPORT!EQ110="0"),"","E")</f>
        <v/>
      </c>
      <c r="K110" s="18" t="str">
        <f>IF(OR(EXPORT!ER110=0,EXPORT!ER110="",EXPORT!ER110="0"),"","F")</f>
        <v/>
      </c>
      <c r="L110" s="18" t="str">
        <f>IF(OR(EXPORT!ES110=0,EXPORT!ES110="",EXPORT!ES110="0"),"","G")</f>
        <v>G</v>
      </c>
      <c r="M110" s="18" t="str">
        <f>IF(OR(EXPORT!ET110=0,EXPORT!ET110="",EXPORT!ET110="0"),"","H")</f>
        <v/>
      </c>
      <c r="N110" s="18" t="str">
        <f>IF(OR(EXPORT!EU110=0,EXPORT!EU110="",EXPORT!EU110="0"),"","L")</f>
        <v/>
      </c>
      <c r="O110" s="18" t="str">
        <f>IF(OR(EXPORT!EV110=0,EXPORT!EV110="",EXPORT!EV110="0"),"","M")</f>
        <v>M</v>
      </c>
      <c r="P110" s="18" t="str">
        <f>IF(OR(EXPORT!EW110=0,EXPORT!EW110="",EXPORT!EW110="0"),"","N")</f>
        <v/>
      </c>
      <c r="Q110" s="18" t="str">
        <f>IF(OR(EXPORT!EX110=0,EXPORT!EX110="",EXPORT!EX110="0"),"","O")</f>
        <v/>
      </c>
      <c r="R110" s="18" t="str">
        <f>IF(OR(EXPORT!EY110=0,EXPORT!EY110="",EXPORT!EY110="0"),"","P")</f>
        <v/>
      </c>
      <c r="S110" s="18" t="str">
        <f>IF(OR(EXPORT!EZ110=0,EXPORT!EZ110="",EXPORT!EZ110="0"),"","W")</f>
        <v/>
      </c>
      <c r="T110" s="18" t="str">
        <f>IF(OR(EXPORT!FA110=0,EXPORT!FA110="",EXPORT!FA110="0"),"","frei")</f>
        <v/>
      </c>
      <c r="U110" s="18" t="str">
        <f t="shared" si="28"/>
        <v xml:space="preserve">519 Kcal / 36 g Fett / 22 g Proteine / 24 g KH / 2 BE </v>
      </c>
      <c r="V110" s="18">
        <f>IF(A110=3,ROUND(EXPORT!F110,0),"")</f>
        <v>519</v>
      </c>
      <c r="W110" s="18">
        <f>IF(A110=3,ROUND(EXPORT!J110,0),"")</f>
        <v>36</v>
      </c>
      <c r="X110" s="18">
        <f>IF(A110=3,ROUND(EXPORT!I110,0),"")</f>
        <v>22</v>
      </c>
      <c r="Y110" s="18">
        <f>IF(A110=3,ROUND(EXPORT!K110,0),"")</f>
        <v>24</v>
      </c>
      <c r="Z110" s="18">
        <f>IF(A110=3,ROUND(EXPORT!EG110,1),"")</f>
        <v>2</v>
      </c>
      <c r="AA110" s="18" t="str">
        <f t="shared" ref="AA110" si="38">IF($A110=3,AB110&amp;" Kcal / "&amp;AC110&amp;" g Fett / "&amp;AD110&amp;" g Proteine / "&amp;AE110&amp;" g KH / "&amp;AF110&amp;" BE ","")</f>
        <v xml:space="preserve">646 Kcal / 43 g Fett / 26 g Proteine / 35 g KH / 2,9 BE </v>
      </c>
      <c r="AB110" s="18">
        <f>V110+V108</f>
        <v>646</v>
      </c>
      <c r="AC110" s="18">
        <f t="shared" ref="AC110:AF110" si="39">W110+W108</f>
        <v>43</v>
      </c>
      <c r="AD110" s="18">
        <f t="shared" si="39"/>
        <v>26</v>
      </c>
      <c r="AE110" s="18">
        <f t="shared" si="39"/>
        <v>35</v>
      </c>
      <c r="AF110" s="18">
        <f t="shared" si="39"/>
        <v>2.9</v>
      </c>
    </row>
    <row r="111" spans="1:32">
      <c r="A111" s="18">
        <f>EXPORT!A111</f>
        <v>4</v>
      </c>
      <c r="B111" s="18" t="str">
        <f>IF(ISBLANK(EXPORT!B111),"",EXPORT!B111)</f>
        <v xml:space="preserve"> Schweizer Wurstsalat</v>
      </c>
      <c r="C111" s="18" t="str">
        <f t="shared" si="23"/>
        <v>GM</v>
      </c>
      <c r="D111" s="18" t="str">
        <f t="shared" si="24"/>
        <v xml:space="preserve"> (GM)</v>
      </c>
      <c r="E111" s="18" t="str">
        <f t="shared" si="25"/>
        <v xml:space="preserve"> Schweizer Wurstsalat (GM)</v>
      </c>
      <c r="F111" s="18" t="str">
        <f>IF(OR(EXPORT!EM111=0,EXPORT!EM111="",EXPORT!EM111="0"),"","A")</f>
        <v/>
      </c>
      <c r="G111" s="18" t="str">
        <f>IF(OR(EXPORT!EN111=0,EXPORT!EN111="",EXPORT!EN111="0"),"","B")</f>
        <v/>
      </c>
      <c r="H111" s="18" t="str">
        <f>IF(OR(EXPORT!EO111=0,EXPORT!EO111="",EXPORT!EO111="0"),"","C")</f>
        <v/>
      </c>
      <c r="I111" s="18" t="str">
        <f>IF(OR(EXPORT!EP111=0,EXPORT!EP111="",EXPORT!EP111="0"),"","D")</f>
        <v/>
      </c>
      <c r="J111" s="18" t="str">
        <f>IF(OR(EXPORT!EQ111=0,EXPORT!EQ111="",EXPORT!EQ111="0"),"","E")</f>
        <v/>
      </c>
      <c r="K111" s="18" t="str">
        <f>IF(OR(EXPORT!ER111=0,EXPORT!ER111="",EXPORT!ER111="0"),"","F")</f>
        <v/>
      </c>
      <c r="L111" s="18" t="str">
        <f>IF(OR(EXPORT!ES111=0,EXPORT!ES111="",EXPORT!ES111="0"),"","G")</f>
        <v>G</v>
      </c>
      <c r="M111" s="18" t="str">
        <f>IF(OR(EXPORT!ET111=0,EXPORT!ET111="",EXPORT!ET111="0"),"","H")</f>
        <v/>
      </c>
      <c r="N111" s="18" t="str">
        <f>IF(OR(EXPORT!EU111=0,EXPORT!EU111="",EXPORT!EU111="0"),"","L")</f>
        <v/>
      </c>
      <c r="O111" s="18" t="str">
        <f>IF(OR(EXPORT!EV111=0,EXPORT!EV111="",EXPORT!EV111="0"),"","M")</f>
        <v>M</v>
      </c>
      <c r="P111" s="18" t="str">
        <f>IF(OR(EXPORT!EW111=0,EXPORT!EW111="",EXPORT!EW111="0"),"","N")</f>
        <v/>
      </c>
      <c r="Q111" s="18" t="str">
        <f>IF(OR(EXPORT!EX111=0,EXPORT!EX111="",EXPORT!EX111="0"),"","O")</f>
        <v/>
      </c>
      <c r="R111" s="18" t="str">
        <f>IF(OR(EXPORT!EY111=0,EXPORT!EY111="",EXPORT!EY111="0"),"","P")</f>
        <v/>
      </c>
      <c r="S111" s="18" t="str">
        <f>IF(OR(EXPORT!EZ111=0,EXPORT!EZ111="",EXPORT!EZ111="0"),"","W")</f>
        <v/>
      </c>
      <c r="T111" s="18" t="str">
        <f>IF(OR(EXPORT!FA111=0,EXPORT!FA111="",EXPORT!FA111="0"),"","frei")</f>
        <v/>
      </c>
      <c r="U111" s="18" t="str">
        <f t="shared" si="28"/>
        <v/>
      </c>
      <c r="V111" s="18" t="str">
        <f>IF(A111=3,ROUND(EXPORT!F111,0),"")</f>
        <v/>
      </c>
      <c r="W111" s="18" t="str">
        <f>IF(A111=3,ROUND(EXPORT!J111,0),"")</f>
        <v/>
      </c>
      <c r="X111" s="18" t="str">
        <f>IF(A111=3,ROUND(EXPORT!I111,0),"")</f>
        <v/>
      </c>
      <c r="Y111" s="18" t="str">
        <f>IF(A111=3,ROUND(EXPORT!K111,0),"")</f>
        <v/>
      </c>
      <c r="Z111" s="18" t="str">
        <f>IF(A111=3,ROUND(EXPORT!EG111,1),"")</f>
        <v/>
      </c>
    </row>
    <row r="112" spans="1:32">
      <c r="A112" s="18">
        <f>EXPORT!A112</f>
        <v>4</v>
      </c>
      <c r="B112" s="18" t="str">
        <f>IF(ISBLANK(EXPORT!B112),"",EXPORT!B112)</f>
        <v>Brot</v>
      </c>
      <c r="C112" s="18" t="str">
        <f t="shared" si="23"/>
        <v>A</v>
      </c>
      <c r="D112" s="18" t="str">
        <f t="shared" si="24"/>
        <v xml:space="preserve"> (A)</v>
      </c>
      <c r="E112" s="18" t="str">
        <f t="shared" si="25"/>
        <v>Brot (A)</v>
      </c>
      <c r="F112" s="18" t="str">
        <f>IF(OR(EXPORT!EM112=0,EXPORT!EM112="",EXPORT!EM112="0"),"","A")</f>
        <v>A</v>
      </c>
      <c r="G112" s="18" t="str">
        <f>IF(OR(EXPORT!EN112=0,EXPORT!EN112="",EXPORT!EN112="0"),"","B")</f>
        <v/>
      </c>
      <c r="H112" s="18" t="str">
        <f>IF(OR(EXPORT!EO112=0,EXPORT!EO112="",EXPORT!EO112="0"),"","C")</f>
        <v/>
      </c>
      <c r="I112" s="18" t="str">
        <f>IF(OR(EXPORT!EP112=0,EXPORT!EP112="",EXPORT!EP112="0"),"","D")</f>
        <v/>
      </c>
      <c r="J112" s="18" t="str">
        <f>IF(OR(EXPORT!EQ112=0,EXPORT!EQ112="",EXPORT!EQ112="0"),"","E")</f>
        <v/>
      </c>
      <c r="K112" s="18" t="str">
        <f>IF(OR(EXPORT!ER112=0,EXPORT!ER112="",EXPORT!ER112="0"),"","F")</f>
        <v/>
      </c>
      <c r="L112" s="18" t="str">
        <f>IF(OR(EXPORT!ES112=0,EXPORT!ES112="",EXPORT!ES112="0"),"","G")</f>
        <v/>
      </c>
      <c r="M112" s="18" t="str">
        <f>IF(OR(EXPORT!ET112=0,EXPORT!ET112="",EXPORT!ET112="0"),"","H")</f>
        <v/>
      </c>
      <c r="N112" s="18" t="str">
        <f>IF(OR(EXPORT!EU112=0,EXPORT!EU112="",EXPORT!EU112="0"),"","L")</f>
        <v/>
      </c>
      <c r="O112" s="18" t="str">
        <f>IF(OR(EXPORT!EV112=0,EXPORT!EV112="",EXPORT!EV112="0"),"","M")</f>
        <v/>
      </c>
      <c r="P112" s="18" t="str">
        <f>IF(OR(EXPORT!EW112=0,EXPORT!EW112="",EXPORT!EW112="0"),"","N")</f>
        <v/>
      </c>
      <c r="Q112" s="18" t="str">
        <f>IF(OR(EXPORT!EX112=0,EXPORT!EX112="",EXPORT!EX112="0"),"","O")</f>
        <v/>
      </c>
      <c r="R112" s="18" t="str">
        <f>IF(OR(EXPORT!EY112=0,EXPORT!EY112="",EXPORT!EY112="0"),"","P")</f>
        <v/>
      </c>
      <c r="S112" s="18" t="str">
        <f>IF(OR(EXPORT!EZ112=0,EXPORT!EZ112="",EXPORT!EZ112="0"),"","W")</f>
        <v/>
      </c>
      <c r="T112" s="18" t="str">
        <f>IF(OR(EXPORT!FA112=0,EXPORT!FA112="",EXPORT!FA112="0"),"","frei")</f>
        <v/>
      </c>
      <c r="U112" s="18" t="str">
        <f t="shared" si="28"/>
        <v/>
      </c>
      <c r="V112" s="18" t="str">
        <f>IF(A112=3,ROUND(EXPORT!F112,0),"")</f>
        <v/>
      </c>
      <c r="W112" s="18" t="str">
        <f>IF(A112=3,ROUND(EXPORT!J112,0),"")</f>
        <v/>
      </c>
      <c r="X112" s="18" t="str">
        <f>IF(A112=3,ROUND(EXPORT!I112,0),"")</f>
        <v/>
      </c>
      <c r="Y112" s="18" t="str">
        <f>IF(A112=3,ROUND(EXPORT!K112,0),"")</f>
        <v/>
      </c>
      <c r="Z112" s="18" t="str">
        <f>IF(A112=3,ROUND(EXPORT!EG112,1),"")</f>
        <v/>
      </c>
    </row>
    <row r="113" spans="1:26">
      <c r="A113" s="18">
        <f>EXPORT!A113</f>
        <v>3</v>
      </c>
      <c r="B113" s="18" t="str">
        <f>IF(ISBLANK(EXPORT!B113),"",EXPORT!B113)</f>
        <v>Milchspeise Abend</v>
      </c>
      <c r="C113" s="18" t="str">
        <f t="shared" si="23"/>
        <v>AG</v>
      </c>
      <c r="D113" s="18" t="str">
        <f t="shared" si="24"/>
        <v xml:space="preserve"> (AG)</v>
      </c>
      <c r="E113" s="18" t="str">
        <f t="shared" si="25"/>
        <v>Milchspeise Abend (AG)</v>
      </c>
      <c r="F113" s="18" t="str">
        <f>IF(OR(EXPORT!EM113=0,EXPORT!EM113="",EXPORT!EM113="0"),"","A")</f>
        <v>A</v>
      </c>
      <c r="G113" s="18" t="str">
        <f>IF(OR(EXPORT!EN113=0,EXPORT!EN113="",EXPORT!EN113="0"),"","B")</f>
        <v/>
      </c>
      <c r="H113" s="18" t="str">
        <f>IF(OR(EXPORT!EO113=0,EXPORT!EO113="",EXPORT!EO113="0"),"","C")</f>
        <v/>
      </c>
      <c r="I113" s="18" t="str">
        <f>IF(OR(EXPORT!EP113=0,EXPORT!EP113="",EXPORT!EP113="0"),"","D")</f>
        <v/>
      </c>
      <c r="J113" s="18" t="str">
        <f>IF(OR(EXPORT!EQ113=0,EXPORT!EQ113="",EXPORT!EQ113="0"),"","E")</f>
        <v/>
      </c>
      <c r="K113" s="18" t="str">
        <f>IF(OR(EXPORT!ER113=0,EXPORT!ER113="",EXPORT!ER113="0"),"","F")</f>
        <v/>
      </c>
      <c r="L113" s="18" t="str">
        <f>IF(OR(EXPORT!ES113=0,EXPORT!ES113="",EXPORT!ES113="0"),"","G")</f>
        <v>G</v>
      </c>
      <c r="M113" s="18" t="str">
        <f>IF(OR(EXPORT!ET113=0,EXPORT!ET113="",EXPORT!ET113="0"),"","H")</f>
        <v/>
      </c>
      <c r="N113" s="18" t="str">
        <f>IF(OR(EXPORT!EU113=0,EXPORT!EU113="",EXPORT!EU113="0"),"","L")</f>
        <v/>
      </c>
      <c r="O113" s="18" t="str">
        <f>IF(OR(EXPORT!EV113=0,EXPORT!EV113="",EXPORT!EV113="0"),"","M")</f>
        <v/>
      </c>
      <c r="P113" s="18" t="str">
        <f>IF(OR(EXPORT!EW113=0,EXPORT!EW113="",EXPORT!EW113="0"),"","N")</f>
        <v/>
      </c>
      <c r="Q113" s="18" t="str">
        <f>IF(OR(EXPORT!EX113=0,EXPORT!EX113="",EXPORT!EX113="0"),"","O")</f>
        <v/>
      </c>
      <c r="R113" s="18" t="str">
        <f>IF(OR(EXPORT!EY113=0,EXPORT!EY113="",EXPORT!EY113="0"),"","P")</f>
        <v/>
      </c>
      <c r="S113" s="18" t="str">
        <f>IF(OR(EXPORT!EZ113=0,EXPORT!EZ113="",EXPORT!EZ113="0"),"","W")</f>
        <v/>
      </c>
      <c r="T113" s="18" t="str">
        <f>IF(OR(EXPORT!FA113=0,EXPORT!FA113="",EXPORT!FA113="0"),"","frei")</f>
        <v/>
      </c>
      <c r="U113" s="18" t="str">
        <f t="shared" si="28"/>
        <v xml:space="preserve">349 Kcal / 12 g Fett / 14 g Proteine / 45 g KH / 3,7 BE </v>
      </c>
      <c r="V113" s="18">
        <f>IF(A113=3,ROUND(EXPORT!F113,0),"")</f>
        <v>349</v>
      </c>
      <c r="W113" s="18">
        <f>IF(A113=3,ROUND(EXPORT!J113,0),"")</f>
        <v>12</v>
      </c>
      <c r="X113" s="18">
        <f>IF(A113=3,ROUND(EXPORT!I113,0),"")</f>
        <v>14</v>
      </c>
      <c r="Y113" s="18">
        <f>IF(A113=3,ROUND(EXPORT!K113,0),"")</f>
        <v>45</v>
      </c>
      <c r="Z113" s="18">
        <f>IF(A113=3,ROUND(EXPORT!EG113,1),"")</f>
        <v>3.7</v>
      </c>
    </row>
    <row r="114" spans="1:26">
      <c r="A114" s="18">
        <f>EXPORT!A114</f>
        <v>4</v>
      </c>
      <c r="B114" s="18" t="str">
        <f>IF(ISBLANK(EXPORT!B114),"",EXPORT!B114)</f>
        <v>Milchspeise</v>
      </c>
      <c r="C114" s="18" t="str">
        <f t="shared" si="23"/>
        <v>AG</v>
      </c>
      <c r="D114" s="18" t="str">
        <f t="shared" si="24"/>
        <v xml:space="preserve"> (AG)</v>
      </c>
      <c r="E114" s="18" t="str">
        <f t="shared" si="25"/>
        <v>Milchspeise (AG)</v>
      </c>
      <c r="F114" s="18" t="str">
        <f>IF(OR(EXPORT!EM114=0,EXPORT!EM114="",EXPORT!EM114="0"),"","A")</f>
        <v>A</v>
      </c>
      <c r="G114" s="18" t="str">
        <f>IF(OR(EXPORT!EN114=0,EXPORT!EN114="",EXPORT!EN114="0"),"","B")</f>
        <v/>
      </c>
      <c r="H114" s="18" t="str">
        <f>IF(OR(EXPORT!EO114=0,EXPORT!EO114="",EXPORT!EO114="0"),"","C")</f>
        <v/>
      </c>
      <c r="I114" s="18" t="str">
        <f>IF(OR(EXPORT!EP114=0,EXPORT!EP114="",EXPORT!EP114="0"),"","D")</f>
        <v/>
      </c>
      <c r="J114" s="18" t="str">
        <f>IF(OR(EXPORT!EQ114=0,EXPORT!EQ114="",EXPORT!EQ114="0"),"","E")</f>
        <v/>
      </c>
      <c r="K114" s="18" t="str">
        <f>IF(OR(EXPORT!ER114=0,EXPORT!ER114="",EXPORT!ER114="0"),"","F")</f>
        <v/>
      </c>
      <c r="L114" s="18" t="str">
        <f>IF(OR(EXPORT!ES114=0,EXPORT!ES114="",EXPORT!ES114="0"),"","G")</f>
        <v>G</v>
      </c>
      <c r="M114" s="18" t="str">
        <f>IF(OR(EXPORT!ET114=0,EXPORT!ET114="",EXPORT!ET114="0"),"","H")</f>
        <v/>
      </c>
      <c r="N114" s="18" t="str">
        <f>IF(OR(EXPORT!EU114=0,EXPORT!EU114="",EXPORT!EU114="0"),"","L")</f>
        <v/>
      </c>
      <c r="O114" s="18" t="str">
        <f>IF(OR(EXPORT!EV114=0,EXPORT!EV114="",EXPORT!EV114="0"),"","M")</f>
        <v/>
      </c>
      <c r="P114" s="18" t="str">
        <f>IF(OR(EXPORT!EW114=0,EXPORT!EW114="",EXPORT!EW114="0"),"","N")</f>
        <v/>
      </c>
      <c r="Q114" s="18" t="str">
        <f>IF(OR(EXPORT!EX114=0,EXPORT!EX114="",EXPORT!EX114="0"),"","O")</f>
        <v/>
      </c>
      <c r="R114" s="18" t="str">
        <f>IF(OR(EXPORT!EY114=0,EXPORT!EY114="",EXPORT!EY114="0"),"","P")</f>
        <v/>
      </c>
      <c r="S114" s="18" t="str">
        <f>IF(OR(EXPORT!EZ114=0,EXPORT!EZ114="",EXPORT!EZ114="0"),"","W")</f>
        <v/>
      </c>
      <c r="T114" s="18" t="str">
        <f>IF(OR(EXPORT!FA114=0,EXPORT!FA114="",EXPORT!FA114="0"),"","frei")</f>
        <v/>
      </c>
      <c r="U114" s="18" t="str">
        <f t="shared" si="28"/>
        <v/>
      </c>
      <c r="V114" s="18" t="str">
        <f>IF(A114=3,ROUND(EXPORT!F114,0),"")</f>
        <v/>
      </c>
      <c r="W114" s="18" t="str">
        <f>IF(A114=3,ROUND(EXPORT!J114,0),"")</f>
        <v/>
      </c>
      <c r="X114" s="18" t="str">
        <f>IF(A114=3,ROUND(EXPORT!I114,0),"")</f>
        <v/>
      </c>
      <c r="Y114" s="18" t="str">
        <f>IF(A114=3,ROUND(EXPORT!K114,0),"")</f>
        <v/>
      </c>
      <c r="Z114" s="18" t="str">
        <f>IF(A114=3,ROUND(EXPORT!EG114,1),"")</f>
        <v/>
      </c>
    </row>
    <row r="115" spans="1:26">
      <c r="A115" s="18">
        <f>EXPORT!A115</f>
        <v>3</v>
      </c>
      <c r="B115" s="18" t="str">
        <f>IF(ISBLANK(EXPORT!B115),"",EXPORT!B115)</f>
        <v>Frankfurter Abend</v>
      </c>
      <c r="C115" s="18" t="str">
        <f t="shared" si="23"/>
        <v>AO</v>
      </c>
      <c r="D115" s="18" t="str">
        <f t="shared" si="24"/>
        <v xml:space="preserve"> (AO)</v>
      </c>
      <c r="E115" s="18" t="str">
        <f t="shared" si="25"/>
        <v>Frankfurter Abend (AO)</v>
      </c>
      <c r="F115" s="18" t="str">
        <f>IF(OR(EXPORT!EM115=0,EXPORT!EM115="",EXPORT!EM115="0"),"","A")</f>
        <v>A</v>
      </c>
      <c r="G115" s="18" t="str">
        <f>IF(OR(EXPORT!EN115=0,EXPORT!EN115="",EXPORT!EN115="0"),"","B")</f>
        <v/>
      </c>
      <c r="H115" s="18" t="str">
        <f>IF(OR(EXPORT!EO115=0,EXPORT!EO115="",EXPORT!EO115="0"),"","C")</f>
        <v/>
      </c>
      <c r="I115" s="18" t="str">
        <f>IF(OR(EXPORT!EP115=0,EXPORT!EP115="",EXPORT!EP115="0"),"","D")</f>
        <v/>
      </c>
      <c r="J115" s="18" t="str">
        <f>IF(OR(EXPORT!EQ115=0,EXPORT!EQ115="",EXPORT!EQ115="0"),"","E")</f>
        <v/>
      </c>
      <c r="K115" s="18" t="str">
        <f>IF(OR(EXPORT!ER115=0,EXPORT!ER115="",EXPORT!ER115="0"),"","F")</f>
        <v/>
      </c>
      <c r="L115" s="18" t="str">
        <f>IF(OR(EXPORT!ES115=0,EXPORT!ES115="",EXPORT!ES115="0"),"","G")</f>
        <v/>
      </c>
      <c r="M115" s="18" t="str">
        <f>IF(OR(EXPORT!ET115=0,EXPORT!ET115="",EXPORT!ET115="0"),"","H")</f>
        <v/>
      </c>
      <c r="N115" s="18" t="str">
        <f>IF(OR(EXPORT!EU115=0,EXPORT!EU115="",EXPORT!EU115="0"),"","L")</f>
        <v/>
      </c>
      <c r="O115" s="18" t="str">
        <f>IF(OR(EXPORT!EV115=0,EXPORT!EV115="",EXPORT!EV115="0"),"","M")</f>
        <v/>
      </c>
      <c r="P115" s="18" t="str">
        <f>IF(OR(EXPORT!EW115=0,EXPORT!EW115="",EXPORT!EW115="0"),"","N")</f>
        <v/>
      </c>
      <c r="Q115" s="18" t="str">
        <f>IF(OR(EXPORT!EX115=0,EXPORT!EX115="",EXPORT!EX115="0"),"","O")</f>
        <v>O</v>
      </c>
      <c r="R115" s="18" t="str">
        <f>IF(OR(EXPORT!EY115=0,EXPORT!EY115="",EXPORT!EY115="0"),"","P")</f>
        <v/>
      </c>
      <c r="S115" s="18" t="str">
        <f>IF(OR(EXPORT!EZ115=0,EXPORT!EZ115="",EXPORT!EZ115="0"),"","W")</f>
        <v/>
      </c>
      <c r="T115" s="18" t="str">
        <f>IF(OR(EXPORT!FA115=0,EXPORT!FA115="",EXPORT!FA115="0"),"","frei")</f>
        <v/>
      </c>
      <c r="U115" s="18" t="str">
        <f t="shared" si="28"/>
        <v xml:space="preserve">466 Kcal / 31 g Fett / 21 g Proteine / 24 g KH / 2 BE </v>
      </c>
      <c r="V115" s="18">
        <f>IF(A115=3,ROUND(EXPORT!F115,0),"")</f>
        <v>466</v>
      </c>
      <c r="W115" s="18">
        <f>IF(A115=3,ROUND(EXPORT!J115,0),"")</f>
        <v>31</v>
      </c>
      <c r="X115" s="18">
        <f>IF(A115=3,ROUND(EXPORT!I115,0),"")</f>
        <v>21</v>
      </c>
      <c r="Y115" s="18">
        <f>IF(A115=3,ROUND(EXPORT!K115,0),"")</f>
        <v>24</v>
      </c>
      <c r="Z115" s="18">
        <f>IF(A115=3,ROUND(EXPORT!EG115,1),"")</f>
        <v>2</v>
      </c>
    </row>
    <row r="116" spans="1:26">
      <c r="A116" s="18">
        <f>EXPORT!A116</f>
        <v>4</v>
      </c>
      <c r="B116" s="18" t="str">
        <f>IF(ISBLANK(EXPORT!B116),"",EXPORT!B116)</f>
        <v>Frankfurter, Senf, Kren, Brot</v>
      </c>
      <c r="C116" s="18" t="str">
        <f t="shared" si="23"/>
        <v>AO</v>
      </c>
      <c r="D116" s="18" t="str">
        <f t="shared" si="24"/>
        <v xml:space="preserve"> (AO)</v>
      </c>
      <c r="E116" s="18" t="str">
        <f t="shared" si="25"/>
        <v>Frankfurter, Senf, Kren, Brot (AO)</v>
      </c>
      <c r="F116" s="18" t="str">
        <f>IF(OR(EXPORT!EM116=0,EXPORT!EM116="",EXPORT!EM116="0"),"","A")</f>
        <v>A</v>
      </c>
      <c r="G116" s="18" t="str">
        <f>IF(OR(EXPORT!EN116=0,EXPORT!EN116="",EXPORT!EN116="0"),"","B")</f>
        <v/>
      </c>
      <c r="H116" s="18" t="str">
        <f>IF(OR(EXPORT!EO116=0,EXPORT!EO116="",EXPORT!EO116="0"),"","C")</f>
        <v/>
      </c>
      <c r="I116" s="18" t="str">
        <f>IF(OR(EXPORT!EP116=0,EXPORT!EP116="",EXPORT!EP116="0"),"","D")</f>
        <v/>
      </c>
      <c r="J116" s="18" t="str">
        <f>IF(OR(EXPORT!EQ116=0,EXPORT!EQ116="",EXPORT!EQ116="0"),"","E")</f>
        <v/>
      </c>
      <c r="K116" s="18" t="str">
        <f>IF(OR(EXPORT!ER116=0,EXPORT!ER116="",EXPORT!ER116="0"),"","F")</f>
        <v/>
      </c>
      <c r="L116" s="18" t="str">
        <f>IF(OR(EXPORT!ES116=0,EXPORT!ES116="",EXPORT!ES116="0"),"","G")</f>
        <v/>
      </c>
      <c r="M116" s="18" t="str">
        <f>IF(OR(EXPORT!ET116=0,EXPORT!ET116="",EXPORT!ET116="0"),"","H")</f>
        <v/>
      </c>
      <c r="N116" s="18" t="str">
        <f>IF(OR(EXPORT!EU116=0,EXPORT!EU116="",EXPORT!EU116="0"),"","L")</f>
        <v/>
      </c>
      <c r="O116" s="18" t="str">
        <f>IF(OR(EXPORT!EV116=0,EXPORT!EV116="",EXPORT!EV116="0"),"","M")</f>
        <v/>
      </c>
      <c r="P116" s="18" t="str">
        <f>IF(OR(EXPORT!EW116=0,EXPORT!EW116="",EXPORT!EW116="0"),"","N")</f>
        <v/>
      </c>
      <c r="Q116" s="18" t="str">
        <f>IF(OR(EXPORT!EX116=0,EXPORT!EX116="",EXPORT!EX116="0"),"","O")</f>
        <v>O</v>
      </c>
      <c r="R116" s="18" t="str">
        <f>IF(OR(EXPORT!EY116=0,EXPORT!EY116="",EXPORT!EY116="0"),"","P")</f>
        <v/>
      </c>
      <c r="S116" s="18" t="str">
        <f>IF(OR(EXPORT!EZ116=0,EXPORT!EZ116="",EXPORT!EZ116="0"),"","W")</f>
        <v/>
      </c>
      <c r="T116" s="18" t="str">
        <f>IF(OR(EXPORT!FA116=0,EXPORT!FA116="",EXPORT!FA116="0"),"","frei")</f>
        <v/>
      </c>
      <c r="U116" s="18" t="str">
        <f t="shared" si="28"/>
        <v/>
      </c>
      <c r="V116" s="18" t="str">
        <f>IF(A116=3,ROUND(EXPORT!F116,0),"")</f>
        <v/>
      </c>
      <c r="W116" s="18" t="str">
        <f>IF(A116=3,ROUND(EXPORT!J116,0),"")</f>
        <v/>
      </c>
      <c r="X116" s="18" t="str">
        <f>IF(A116=3,ROUND(EXPORT!I116,0),"")</f>
        <v/>
      </c>
      <c r="Y116" s="18" t="str">
        <f>IF(A116=3,ROUND(EXPORT!K116,0),"")</f>
        <v/>
      </c>
      <c r="Z116" s="18" t="str">
        <f>IF(A116=3,ROUND(EXPORT!EG116,1),"")</f>
        <v/>
      </c>
    </row>
    <row r="117" spans="1:26">
      <c r="A117" s="18">
        <f>EXPORT!A117</f>
        <v>3</v>
      </c>
      <c r="B117" s="18" t="str">
        <f>IF(ISBLANK(EXPORT!B117),"",EXPORT!B117)</f>
        <v>Debreziner Abend</v>
      </c>
      <c r="C117" s="18" t="str">
        <f t="shared" si="23"/>
        <v>ALMO</v>
      </c>
      <c r="D117" s="18" t="str">
        <f t="shared" si="24"/>
        <v xml:space="preserve"> (ALMO)</v>
      </c>
      <c r="E117" s="18" t="str">
        <f t="shared" si="25"/>
        <v>Debreziner Abend (ALMO)</v>
      </c>
      <c r="F117" s="18" t="str">
        <f>IF(OR(EXPORT!EM117=0,EXPORT!EM117="",EXPORT!EM117="0"),"","A")</f>
        <v>A</v>
      </c>
      <c r="G117" s="18" t="str">
        <f>IF(OR(EXPORT!EN117=0,EXPORT!EN117="",EXPORT!EN117="0"),"","B")</f>
        <v/>
      </c>
      <c r="H117" s="18" t="str">
        <f>IF(OR(EXPORT!EO117=0,EXPORT!EO117="",EXPORT!EO117="0"),"","C")</f>
        <v/>
      </c>
      <c r="I117" s="18" t="str">
        <f>IF(OR(EXPORT!EP117=0,EXPORT!EP117="",EXPORT!EP117="0"),"","D")</f>
        <v/>
      </c>
      <c r="J117" s="18" t="str">
        <f>IF(OR(EXPORT!EQ117=0,EXPORT!EQ117="",EXPORT!EQ117="0"),"","E")</f>
        <v/>
      </c>
      <c r="K117" s="18" t="str">
        <f>IF(OR(EXPORT!ER117=0,EXPORT!ER117="",EXPORT!ER117="0"),"","F")</f>
        <v/>
      </c>
      <c r="L117" s="18" t="str">
        <f>IF(OR(EXPORT!ES117=0,EXPORT!ES117="",EXPORT!ES117="0"),"","G")</f>
        <v/>
      </c>
      <c r="M117" s="18" t="str">
        <f>IF(OR(EXPORT!ET117=0,EXPORT!ET117="",EXPORT!ET117="0"),"","H")</f>
        <v/>
      </c>
      <c r="N117" s="18" t="str">
        <f>IF(OR(EXPORT!EU117=0,EXPORT!EU117="",EXPORT!EU117="0"),"","L")</f>
        <v>L</v>
      </c>
      <c r="O117" s="18" t="str">
        <f>IF(OR(EXPORT!EV117=0,EXPORT!EV117="",EXPORT!EV117="0"),"","M")</f>
        <v>M</v>
      </c>
      <c r="P117" s="18" t="str">
        <f>IF(OR(EXPORT!EW117=0,EXPORT!EW117="",EXPORT!EW117="0"),"","N")</f>
        <v/>
      </c>
      <c r="Q117" s="18" t="str">
        <f>IF(OR(EXPORT!EX117=0,EXPORT!EX117="",EXPORT!EX117="0"),"","O")</f>
        <v>O</v>
      </c>
      <c r="R117" s="18" t="str">
        <f>IF(OR(EXPORT!EY117=0,EXPORT!EY117="",EXPORT!EY117="0"),"","P")</f>
        <v/>
      </c>
      <c r="S117" s="18" t="str">
        <f>IF(OR(EXPORT!EZ117=0,EXPORT!EZ117="",EXPORT!EZ117="0"),"","W")</f>
        <v/>
      </c>
      <c r="T117" s="18" t="str">
        <f>IF(OR(EXPORT!FA117=0,EXPORT!FA117="",EXPORT!FA117="0"),"","frei")</f>
        <v/>
      </c>
      <c r="U117" s="18" t="str">
        <f t="shared" si="28"/>
        <v xml:space="preserve">536 Kcal / 39 g Fett / 20 g Proteine / 25 g KH / 2 BE </v>
      </c>
      <c r="V117" s="18">
        <f>IF(A117=3,ROUND(EXPORT!F117,0),"")</f>
        <v>536</v>
      </c>
      <c r="W117" s="18">
        <f>IF(A117=3,ROUND(EXPORT!J117,0),"")</f>
        <v>39</v>
      </c>
      <c r="X117" s="18">
        <f>IF(A117=3,ROUND(EXPORT!I117,0),"")</f>
        <v>20</v>
      </c>
      <c r="Y117" s="18">
        <f>IF(A117=3,ROUND(EXPORT!K117,0),"")</f>
        <v>25</v>
      </c>
      <c r="Z117" s="18">
        <f>IF(A117=3,ROUND(EXPORT!EG117,1),"")</f>
        <v>2</v>
      </c>
    </row>
    <row r="118" spans="1:26">
      <c r="A118" s="18">
        <f>EXPORT!A118</f>
        <v>4</v>
      </c>
      <c r="B118" s="18" t="str">
        <f>IF(ISBLANK(EXPORT!B118),"",EXPORT!B118)</f>
        <v>Debreziner, Senf, Kren, Brot</v>
      </c>
      <c r="C118" s="18" t="str">
        <f t="shared" si="23"/>
        <v>ALMO</v>
      </c>
      <c r="D118" s="18" t="str">
        <f t="shared" si="24"/>
        <v xml:space="preserve"> (ALMO)</v>
      </c>
      <c r="E118" s="18" t="str">
        <f t="shared" si="25"/>
        <v>Debreziner, Senf, Kren, Brot (ALMO)</v>
      </c>
      <c r="F118" s="18" t="str">
        <f>IF(OR(EXPORT!EM118=0,EXPORT!EM118="",EXPORT!EM118="0"),"","A")</f>
        <v>A</v>
      </c>
      <c r="G118" s="18" t="str">
        <f>IF(OR(EXPORT!EN118=0,EXPORT!EN118="",EXPORT!EN118="0"),"","B")</f>
        <v/>
      </c>
      <c r="H118" s="18" t="str">
        <f>IF(OR(EXPORT!EO118=0,EXPORT!EO118="",EXPORT!EO118="0"),"","C")</f>
        <v/>
      </c>
      <c r="I118" s="18" t="str">
        <f>IF(OR(EXPORT!EP118=0,EXPORT!EP118="",EXPORT!EP118="0"),"","D")</f>
        <v/>
      </c>
      <c r="J118" s="18" t="str">
        <f>IF(OR(EXPORT!EQ118=0,EXPORT!EQ118="",EXPORT!EQ118="0"),"","E")</f>
        <v/>
      </c>
      <c r="K118" s="18" t="str">
        <f>IF(OR(EXPORT!ER118=0,EXPORT!ER118="",EXPORT!ER118="0"),"","F")</f>
        <v/>
      </c>
      <c r="L118" s="18" t="str">
        <f>IF(OR(EXPORT!ES118=0,EXPORT!ES118="",EXPORT!ES118="0"),"","G")</f>
        <v/>
      </c>
      <c r="M118" s="18" t="str">
        <f>IF(OR(EXPORT!ET118=0,EXPORT!ET118="",EXPORT!ET118="0"),"","H")</f>
        <v/>
      </c>
      <c r="N118" s="18" t="str">
        <f>IF(OR(EXPORT!EU118=0,EXPORT!EU118="",EXPORT!EU118="0"),"","L")</f>
        <v>L</v>
      </c>
      <c r="O118" s="18" t="str">
        <f>IF(OR(EXPORT!EV118=0,EXPORT!EV118="",EXPORT!EV118="0"),"","M")</f>
        <v>M</v>
      </c>
      <c r="P118" s="18" t="str">
        <f>IF(OR(EXPORT!EW118=0,EXPORT!EW118="",EXPORT!EW118="0"),"","N")</f>
        <v/>
      </c>
      <c r="Q118" s="18" t="str">
        <f>IF(OR(EXPORT!EX118=0,EXPORT!EX118="",EXPORT!EX118="0"),"","O")</f>
        <v>O</v>
      </c>
      <c r="R118" s="18" t="str">
        <f>IF(OR(EXPORT!EY118=0,EXPORT!EY118="",EXPORT!EY118="0"),"","P")</f>
        <v/>
      </c>
      <c r="S118" s="18" t="str">
        <f>IF(OR(EXPORT!EZ118=0,EXPORT!EZ118="",EXPORT!EZ118="0"),"","W")</f>
        <v/>
      </c>
      <c r="T118" s="18" t="str">
        <f>IF(OR(EXPORT!FA118=0,EXPORT!FA118="",EXPORT!FA118="0"),"","frei")</f>
        <v/>
      </c>
      <c r="U118" s="18" t="str">
        <f t="shared" si="28"/>
        <v/>
      </c>
      <c r="V118" s="18" t="str">
        <f>IF(A118=3,ROUND(EXPORT!F118,0),"")</f>
        <v/>
      </c>
      <c r="W118" s="18" t="str">
        <f>IF(A118=3,ROUND(EXPORT!J118,0),"")</f>
        <v/>
      </c>
      <c r="X118" s="18" t="str">
        <f>IF(A118=3,ROUND(EXPORT!I118,0),"")</f>
        <v/>
      </c>
      <c r="Y118" s="18" t="str">
        <f>IF(A118=3,ROUND(EXPORT!K118,0),"")</f>
        <v/>
      </c>
      <c r="Z118" s="18" t="str">
        <f>IF(A118=3,ROUND(EXPORT!EG118,1),"")</f>
        <v/>
      </c>
    </row>
    <row r="119" spans="1:26">
      <c r="A119" s="18">
        <f>EXPORT!A119</f>
        <v>3</v>
      </c>
      <c r="B119" s="18" t="str">
        <f>IF(ISBLANK(EXPORT!B119),"",EXPORT!B119)</f>
        <v>Käsetoast Abend</v>
      </c>
      <c r="C119" s="18" t="str">
        <f t="shared" si="23"/>
        <v>AG</v>
      </c>
      <c r="D119" s="18" t="str">
        <f t="shared" si="24"/>
        <v xml:space="preserve"> (AG)</v>
      </c>
      <c r="E119" s="18" t="str">
        <f t="shared" si="25"/>
        <v>Käsetoast Abend (AG)</v>
      </c>
      <c r="F119" s="18" t="str">
        <f>IF(OR(EXPORT!EM119=0,EXPORT!EM119="",EXPORT!EM119="0"),"","A")</f>
        <v>A</v>
      </c>
      <c r="G119" s="18" t="str">
        <f>IF(OR(EXPORT!EN119=0,EXPORT!EN119="",EXPORT!EN119="0"),"","B")</f>
        <v/>
      </c>
      <c r="H119" s="18" t="str">
        <f>IF(OR(EXPORT!EO119=0,EXPORT!EO119="",EXPORT!EO119="0"),"","C")</f>
        <v/>
      </c>
      <c r="I119" s="18" t="str">
        <f>IF(OR(EXPORT!EP119=0,EXPORT!EP119="",EXPORT!EP119="0"),"","D")</f>
        <v/>
      </c>
      <c r="J119" s="18" t="str">
        <f>IF(OR(EXPORT!EQ119=0,EXPORT!EQ119="",EXPORT!EQ119="0"),"","E")</f>
        <v/>
      </c>
      <c r="K119" s="18" t="str">
        <f>IF(OR(EXPORT!ER119=0,EXPORT!ER119="",EXPORT!ER119="0"),"","F")</f>
        <v/>
      </c>
      <c r="L119" s="18" t="str">
        <f>IF(OR(EXPORT!ES119=0,EXPORT!ES119="",EXPORT!ES119="0"),"","G")</f>
        <v>G</v>
      </c>
      <c r="M119" s="18" t="str">
        <f>IF(OR(EXPORT!ET119=0,EXPORT!ET119="",EXPORT!ET119="0"),"","H")</f>
        <v/>
      </c>
      <c r="N119" s="18" t="str">
        <f>IF(OR(EXPORT!EU119=0,EXPORT!EU119="",EXPORT!EU119="0"),"","L")</f>
        <v/>
      </c>
      <c r="O119" s="18" t="str">
        <f>IF(OR(EXPORT!EV119=0,EXPORT!EV119="",EXPORT!EV119="0"),"","M")</f>
        <v/>
      </c>
      <c r="P119" s="18" t="str">
        <f>IF(OR(EXPORT!EW119=0,EXPORT!EW119="",EXPORT!EW119="0"),"","N")</f>
        <v/>
      </c>
      <c r="Q119" s="18" t="str">
        <f>IF(OR(EXPORT!EX119=0,EXPORT!EX119="",EXPORT!EX119="0"),"","O")</f>
        <v/>
      </c>
      <c r="R119" s="18" t="str">
        <f>IF(OR(EXPORT!EY119=0,EXPORT!EY119="",EXPORT!EY119="0"),"","P")</f>
        <v/>
      </c>
      <c r="S119" s="18" t="str">
        <f>IF(OR(EXPORT!EZ119=0,EXPORT!EZ119="",EXPORT!EZ119="0"),"","W")</f>
        <v/>
      </c>
      <c r="T119" s="18" t="str">
        <f>IF(OR(EXPORT!FA119=0,EXPORT!FA119="",EXPORT!FA119="0"),"","frei")</f>
        <v/>
      </c>
      <c r="U119" s="18" t="str">
        <f t="shared" si="28"/>
        <v xml:space="preserve">447 Kcal / 25 g Fett / 24 g Proteine / 29 g KH / 2,4 BE </v>
      </c>
      <c r="V119" s="18">
        <f>IF(A119=3,ROUND(EXPORT!F119,0),"")</f>
        <v>447</v>
      </c>
      <c r="W119" s="18">
        <f>IF(A119=3,ROUND(EXPORT!J119,0),"")</f>
        <v>25</v>
      </c>
      <c r="X119" s="18">
        <f>IF(A119=3,ROUND(EXPORT!I119,0),"")</f>
        <v>24</v>
      </c>
      <c r="Y119" s="18">
        <f>IF(A119=3,ROUND(EXPORT!K119,0),"")</f>
        <v>29</v>
      </c>
      <c r="Z119" s="18">
        <f>IF(A119=3,ROUND(EXPORT!EG119,1),"")</f>
        <v>2.4</v>
      </c>
    </row>
    <row r="120" spans="1:26">
      <c r="A120" s="18">
        <f>EXPORT!A120</f>
        <v>4</v>
      </c>
      <c r="B120" s="18" t="str">
        <f>IF(ISBLANK(EXPORT!B120),"",EXPORT!B120)</f>
        <v>Käsetoast, Ketchup</v>
      </c>
      <c r="C120" s="18" t="str">
        <f t="shared" si="23"/>
        <v>AG</v>
      </c>
      <c r="D120" s="18" t="str">
        <f t="shared" si="24"/>
        <v xml:space="preserve"> (AG)</v>
      </c>
      <c r="E120" s="18" t="str">
        <f t="shared" si="25"/>
        <v>Käsetoast, Ketchup (AG)</v>
      </c>
      <c r="F120" s="18" t="str">
        <f>IF(OR(EXPORT!EM120=0,EXPORT!EM120="",EXPORT!EM120="0"),"","A")</f>
        <v>A</v>
      </c>
      <c r="G120" s="18" t="str">
        <f>IF(OR(EXPORT!EN120=0,EXPORT!EN120="",EXPORT!EN120="0"),"","B")</f>
        <v/>
      </c>
      <c r="H120" s="18" t="str">
        <f>IF(OR(EXPORT!EO120=0,EXPORT!EO120="",EXPORT!EO120="0"),"","C")</f>
        <v/>
      </c>
      <c r="I120" s="18" t="str">
        <f>IF(OR(EXPORT!EP120=0,EXPORT!EP120="",EXPORT!EP120="0"),"","D")</f>
        <v/>
      </c>
      <c r="J120" s="18" t="str">
        <f>IF(OR(EXPORT!EQ120=0,EXPORT!EQ120="",EXPORT!EQ120="0"),"","E")</f>
        <v/>
      </c>
      <c r="K120" s="18" t="str">
        <f>IF(OR(EXPORT!ER120=0,EXPORT!ER120="",EXPORT!ER120="0"),"","F")</f>
        <v/>
      </c>
      <c r="L120" s="18" t="str">
        <f>IF(OR(EXPORT!ES120=0,EXPORT!ES120="",EXPORT!ES120="0"),"","G")</f>
        <v>G</v>
      </c>
      <c r="M120" s="18" t="str">
        <f>IF(OR(EXPORT!ET120=0,EXPORT!ET120="",EXPORT!ET120="0"),"","H")</f>
        <v/>
      </c>
      <c r="N120" s="18" t="str">
        <f>IF(OR(EXPORT!EU120=0,EXPORT!EU120="",EXPORT!EU120="0"),"","L")</f>
        <v/>
      </c>
      <c r="O120" s="18" t="str">
        <f>IF(OR(EXPORT!EV120=0,EXPORT!EV120="",EXPORT!EV120="0"),"","M")</f>
        <v/>
      </c>
      <c r="P120" s="18" t="str">
        <f>IF(OR(EXPORT!EW120=0,EXPORT!EW120="",EXPORT!EW120="0"),"","N")</f>
        <v/>
      </c>
      <c r="Q120" s="18" t="str">
        <f>IF(OR(EXPORT!EX120=0,EXPORT!EX120="",EXPORT!EX120="0"),"","O")</f>
        <v/>
      </c>
      <c r="R120" s="18" t="str">
        <f>IF(OR(EXPORT!EY120=0,EXPORT!EY120="",EXPORT!EY120="0"),"","P")</f>
        <v/>
      </c>
      <c r="S120" s="18" t="str">
        <f>IF(OR(EXPORT!EZ120=0,EXPORT!EZ120="",EXPORT!EZ120="0"),"","W")</f>
        <v/>
      </c>
      <c r="T120" s="18" t="str">
        <f>IF(OR(EXPORT!FA120=0,EXPORT!FA120="",EXPORT!FA120="0"),"","frei")</f>
        <v/>
      </c>
      <c r="U120" s="18" t="str">
        <f t="shared" si="28"/>
        <v/>
      </c>
      <c r="V120" s="18" t="str">
        <f>IF(A120=3,ROUND(EXPORT!F120,0),"")</f>
        <v/>
      </c>
      <c r="W120" s="18" t="str">
        <f>IF(A120=3,ROUND(EXPORT!J120,0),"")</f>
        <v/>
      </c>
      <c r="X120" s="18" t="str">
        <f>IF(A120=3,ROUND(EXPORT!I120,0),"")</f>
        <v/>
      </c>
      <c r="Y120" s="18" t="str">
        <f>IF(A120=3,ROUND(EXPORT!K120,0),"")</f>
        <v/>
      </c>
      <c r="Z120" s="18" t="str">
        <f>IF(A120=3,ROUND(EXPORT!EG120,1),"")</f>
        <v/>
      </c>
    </row>
    <row r="121" spans="1:26">
      <c r="A121" s="18">
        <f>EXPORT!A121</f>
        <v>3</v>
      </c>
      <c r="B121" s="18" t="str">
        <f>IF(ISBLANK(EXPORT!B121),"",EXPORT!B121)</f>
        <v>Toast Abend</v>
      </c>
      <c r="C121" s="18" t="str">
        <f t="shared" si="23"/>
        <v>AG</v>
      </c>
      <c r="D121" s="18" t="str">
        <f t="shared" si="24"/>
        <v xml:space="preserve"> (AG)</v>
      </c>
      <c r="E121" s="18" t="str">
        <f t="shared" si="25"/>
        <v>Toast Abend (AG)</v>
      </c>
      <c r="F121" s="18" t="str">
        <f>IF(OR(EXPORT!EM121=0,EXPORT!EM121="",EXPORT!EM121="0"),"","A")</f>
        <v>A</v>
      </c>
      <c r="G121" s="18" t="str">
        <f>IF(OR(EXPORT!EN121=0,EXPORT!EN121="",EXPORT!EN121="0"),"","B")</f>
        <v/>
      </c>
      <c r="H121" s="18" t="str">
        <f>IF(OR(EXPORT!EO121=0,EXPORT!EO121="",EXPORT!EO121="0"),"","C")</f>
        <v/>
      </c>
      <c r="I121" s="18" t="str">
        <f>IF(OR(EXPORT!EP121=0,EXPORT!EP121="",EXPORT!EP121="0"),"","D")</f>
        <v/>
      </c>
      <c r="J121" s="18" t="str">
        <f>IF(OR(EXPORT!EQ121=0,EXPORT!EQ121="",EXPORT!EQ121="0"),"","E")</f>
        <v/>
      </c>
      <c r="K121" s="18" t="str">
        <f>IF(OR(EXPORT!ER121=0,EXPORT!ER121="",EXPORT!ER121="0"),"","F")</f>
        <v/>
      </c>
      <c r="L121" s="18" t="str">
        <f>IF(OR(EXPORT!ES121=0,EXPORT!ES121="",EXPORT!ES121="0"),"","G")</f>
        <v>G</v>
      </c>
      <c r="M121" s="18" t="str">
        <f>IF(OR(EXPORT!ET121=0,EXPORT!ET121="",EXPORT!ET121="0"),"","H")</f>
        <v/>
      </c>
      <c r="N121" s="18" t="str">
        <f>IF(OR(EXPORT!EU121=0,EXPORT!EU121="",EXPORT!EU121="0"),"","L")</f>
        <v/>
      </c>
      <c r="O121" s="18" t="str">
        <f>IF(OR(EXPORT!EV121=0,EXPORT!EV121="",EXPORT!EV121="0"),"","M")</f>
        <v/>
      </c>
      <c r="P121" s="18" t="str">
        <f>IF(OR(EXPORT!EW121=0,EXPORT!EW121="",EXPORT!EW121="0"),"","N")</f>
        <v/>
      </c>
      <c r="Q121" s="18" t="str">
        <f>IF(OR(EXPORT!EX121=0,EXPORT!EX121="",EXPORT!EX121="0"),"","O")</f>
        <v/>
      </c>
      <c r="R121" s="18" t="str">
        <f>IF(OR(EXPORT!EY121=0,EXPORT!EY121="",EXPORT!EY121="0"),"","P")</f>
        <v/>
      </c>
      <c r="S121" s="18" t="str">
        <f>IF(OR(EXPORT!EZ121=0,EXPORT!EZ121="",EXPORT!EZ121="0"),"","W")</f>
        <v/>
      </c>
      <c r="T121" s="18" t="str">
        <f>IF(OR(EXPORT!FA121=0,EXPORT!FA121="",EXPORT!FA121="0"),"","frei")</f>
        <v/>
      </c>
      <c r="U121" s="18" t="str">
        <f t="shared" si="28"/>
        <v xml:space="preserve">424 Kcal / 25 g Fett / 19 g Proteine / 29 g KH / 2,4 BE </v>
      </c>
      <c r="V121" s="18">
        <f>IF(A121=3,ROUND(EXPORT!F121,0),"")</f>
        <v>424</v>
      </c>
      <c r="W121" s="18">
        <f>IF(A121=3,ROUND(EXPORT!J121,0),"")</f>
        <v>25</v>
      </c>
      <c r="X121" s="18">
        <f>IF(A121=3,ROUND(EXPORT!I121,0),"")</f>
        <v>19</v>
      </c>
      <c r="Y121" s="18">
        <f>IF(A121=3,ROUND(EXPORT!K121,0),"")</f>
        <v>29</v>
      </c>
      <c r="Z121" s="18">
        <f>IF(A121=3,ROUND(EXPORT!EG121,1),"")</f>
        <v>2.4</v>
      </c>
    </row>
    <row r="122" spans="1:26">
      <c r="A122" s="18">
        <f>EXPORT!A122</f>
        <v>4</v>
      </c>
      <c r="B122" s="18" t="str">
        <f>IF(ISBLANK(EXPORT!B122),"",EXPORT!B122)</f>
        <v>Schinken- Käsetoast, Ketchup</v>
      </c>
      <c r="C122" s="18" t="str">
        <f t="shared" si="23"/>
        <v>AG</v>
      </c>
      <c r="D122" s="18" t="str">
        <f t="shared" si="24"/>
        <v xml:space="preserve"> (AG)</v>
      </c>
      <c r="E122" s="18" t="str">
        <f t="shared" si="25"/>
        <v>Schinken- Käsetoast, Ketchup (AG)</v>
      </c>
      <c r="F122" s="18" t="str">
        <f>IF(OR(EXPORT!EM122=0,EXPORT!EM122="",EXPORT!EM122="0"),"","A")</f>
        <v>A</v>
      </c>
      <c r="G122" s="18" t="str">
        <f>IF(OR(EXPORT!EN122=0,EXPORT!EN122="",EXPORT!EN122="0"),"","B")</f>
        <v/>
      </c>
      <c r="H122" s="18" t="str">
        <f>IF(OR(EXPORT!EO122=0,EXPORT!EO122="",EXPORT!EO122="0"),"","C")</f>
        <v/>
      </c>
      <c r="I122" s="18" t="str">
        <f>IF(OR(EXPORT!EP122=0,EXPORT!EP122="",EXPORT!EP122="0"),"","D")</f>
        <v/>
      </c>
      <c r="J122" s="18" t="str">
        <f>IF(OR(EXPORT!EQ122=0,EXPORT!EQ122="",EXPORT!EQ122="0"),"","E")</f>
        <v/>
      </c>
      <c r="K122" s="18" t="str">
        <f>IF(OR(EXPORT!ER122=0,EXPORT!ER122="",EXPORT!ER122="0"),"","F")</f>
        <v/>
      </c>
      <c r="L122" s="18" t="str">
        <f>IF(OR(EXPORT!ES122=0,EXPORT!ES122="",EXPORT!ES122="0"),"","G")</f>
        <v>G</v>
      </c>
      <c r="M122" s="18" t="str">
        <f>IF(OR(EXPORT!ET122=0,EXPORT!ET122="",EXPORT!ET122="0"),"","H")</f>
        <v/>
      </c>
      <c r="N122" s="18" t="str">
        <f>IF(OR(EXPORT!EU122=0,EXPORT!EU122="",EXPORT!EU122="0"),"","L")</f>
        <v/>
      </c>
      <c r="O122" s="18" t="str">
        <f>IF(OR(EXPORT!EV122=0,EXPORT!EV122="",EXPORT!EV122="0"),"","M")</f>
        <v/>
      </c>
      <c r="P122" s="18" t="str">
        <f>IF(OR(EXPORT!EW122=0,EXPORT!EW122="",EXPORT!EW122="0"),"","N")</f>
        <v/>
      </c>
      <c r="Q122" s="18" t="str">
        <f>IF(OR(EXPORT!EX122=0,EXPORT!EX122="",EXPORT!EX122="0"),"","O")</f>
        <v/>
      </c>
      <c r="R122" s="18" t="str">
        <f>IF(OR(EXPORT!EY122=0,EXPORT!EY122="",EXPORT!EY122="0"),"","P")</f>
        <v/>
      </c>
      <c r="S122" s="18" t="str">
        <f>IF(OR(EXPORT!EZ122=0,EXPORT!EZ122="",EXPORT!EZ122="0"),"","W")</f>
        <v/>
      </c>
      <c r="T122" s="18" t="str">
        <f>IF(OR(EXPORT!FA122=0,EXPORT!FA122="",EXPORT!FA122="0"),"","frei")</f>
        <v/>
      </c>
      <c r="U122" s="18" t="str">
        <f t="shared" si="28"/>
        <v/>
      </c>
      <c r="V122" s="18" t="str">
        <f>IF(A122=3,ROUND(EXPORT!F122,0),"")</f>
        <v/>
      </c>
      <c r="W122" s="18" t="str">
        <f>IF(A122=3,ROUND(EXPORT!J122,0),"")</f>
        <v/>
      </c>
      <c r="X122" s="18" t="str">
        <f>IF(A122=3,ROUND(EXPORT!I122,0),"")</f>
        <v/>
      </c>
      <c r="Y122" s="18" t="str">
        <f>IF(A122=3,ROUND(EXPORT!K122,0),"")</f>
        <v/>
      </c>
      <c r="Z122" s="18" t="str">
        <f>IF(A122=3,ROUND(EXPORT!EG122,1),"")</f>
        <v/>
      </c>
    </row>
    <row r="123" spans="1:26">
      <c r="A123" s="18">
        <f>EXPORT!A123</f>
        <v>1</v>
      </c>
      <c r="B123" s="18" t="str">
        <f>IF(ISBLANK(EXPORT!B123),"",EXPORT!B123)</f>
        <v>Donnerstag</v>
      </c>
      <c r="C123" s="18" t="str">
        <f t="shared" si="23"/>
        <v/>
      </c>
      <c r="D123" s="18" t="str">
        <f t="shared" si="24"/>
        <v/>
      </c>
      <c r="E123" s="18" t="str">
        <f t="shared" si="25"/>
        <v>Donnerstag</v>
      </c>
      <c r="F123" s="18" t="str">
        <f>IF(OR(EXPORT!EM123=0,EXPORT!EM123="",EXPORT!EM123="0"),"","A")</f>
        <v/>
      </c>
      <c r="G123" s="18" t="str">
        <f>IF(OR(EXPORT!EN123=0,EXPORT!EN123="",EXPORT!EN123="0"),"","B")</f>
        <v/>
      </c>
      <c r="H123" s="18" t="str">
        <f>IF(OR(EXPORT!EO123=0,EXPORT!EO123="",EXPORT!EO123="0"),"","C")</f>
        <v/>
      </c>
      <c r="I123" s="18" t="str">
        <f>IF(OR(EXPORT!EP123=0,EXPORT!EP123="",EXPORT!EP123="0"),"","D")</f>
        <v/>
      </c>
      <c r="J123" s="18" t="str">
        <f>IF(OR(EXPORT!EQ123=0,EXPORT!EQ123="",EXPORT!EQ123="0"),"","E")</f>
        <v/>
      </c>
      <c r="K123" s="18" t="str">
        <f>IF(OR(EXPORT!ER123=0,EXPORT!ER123="",EXPORT!ER123="0"),"","F")</f>
        <v/>
      </c>
      <c r="L123" s="18" t="str">
        <f>IF(OR(EXPORT!ES123=0,EXPORT!ES123="",EXPORT!ES123="0"),"","G")</f>
        <v/>
      </c>
      <c r="M123" s="18" t="str">
        <f>IF(OR(EXPORT!ET123=0,EXPORT!ET123="",EXPORT!ET123="0"),"","H")</f>
        <v/>
      </c>
      <c r="N123" s="18" t="str">
        <f>IF(OR(EXPORT!EU123=0,EXPORT!EU123="",EXPORT!EU123="0"),"","L")</f>
        <v/>
      </c>
      <c r="O123" s="18" t="str">
        <f>IF(OR(EXPORT!EV123=0,EXPORT!EV123="",EXPORT!EV123="0"),"","M")</f>
        <v/>
      </c>
      <c r="P123" s="18" t="str">
        <f>IF(OR(EXPORT!EW123=0,EXPORT!EW123="",EXPORT!EW123="0"),"","N")</f>
        <v/>
      </c>
      <c r="Q123" s="18" t="str">
        <f>IF(OR(EXPORT!EX123=0,EXPORT!EX123="",EXPORT!EX123="0"),"","O")</f>
        <v/>
      </c>
      <c r="R123" s="18" t="str">
        <f>IF(OR(EXPORT!EY123=0,EXPORT!EY123="",EXPORT!EY123="0"),"","P")</f>
        <v/>
      </c>
      <c r="S123" s="18" t="str">
        <f>IF(OR(EXPORT!EZ123=0,EXPORT!EZ123="",EXPORT!EZ123="0"),"","W")</f>
        <v/>
      </c>
      <c r="T123" s="18" t="str">
        <f>IF(OR(EXPORT!FA123=0,EXPORT!FA123="",EXPORT!FA123="0"),"","frei")</f>
        <v/>
      </c>
      <c r="U123" s="18" t="str">
        <f t="shared" si="28"/>
        <v/>
      </c>
      <c r="V123" s="18" t="str">
        <f>IF(A123=3,ROUND(EXPORT!F123,0),"")</f>
        <v/>
      </c>
      <c r="W123" s="18" t="str">
        <f>IF(A123=3,ROUND(EXPORT!J123,0),"")</f>
        <v/>
      </c>
      <c r="X123" s="18" t="str">
        <f>IF(A123=3,ROUND(EXPORT!I123,0),"")</f>
        <v/>
      </c>
      <c r="Y123" s="18" t="str">
        <f>IF(A123=3,ROUND(EXPORT!K123,0),"")</f>
        <v/>
      </c>
      <c r="Z123" s="18" t="str">
        <f>IF(A123=3,ROUND(EXPORT!EG123,1),"")</f>
        <v/>
      </c>
    </row>
    <row r="124" spans="1:26">
      <c r="A124" s="18">
        <f>EXPORT!A124</f>
        <v>2</v>
      </c>
      <c r="B124" s="18" t="str">
        <f>IF(ISBLANK(EXPORT!B124),"",EXPORT!B124)</f>
        <v>Mittagessen</v>
      </c>
      <c r="C124" s="18" t="str">
        <f t="shared" si="23"/>
        <v/>
      </c>
      <c r="D124" s="18" t="str">
        <f t="shared" si="24"/>
        <v/>
      </c>
      <c r="E124" s="18" t="str">
        <f t="shared" si="25"/>
        <v>Mittagessen</v>
      </c>
      <c r="F124" s="18" t="str">
        <f>IF(OR(EXPORT!EM124=0,EXPORT!EM124="",EXPORT!EM124="0"),"","A")</f>
        <v/>
      </c>
      <c r="G124" s="18" t="str">
        <f>IF(OR(EXPORT!EN124=0,EXPORT!EN124="",EXPORT!EN124="0"),"","B")</f>
        <v/>
      </c>
      <c r="H124" s="18" t="str">
        <f>IF(OR(EXPORT!EO124=0,EXPORT!EO124="",EXPORT!EO124="0"),"","C")</f>
        <v/>
      </c>
      <c r="I124" s="18" t="str">
        <f>IF(OR(EXPORT!EP124=0,EXPORT!EP124="",EXPORT!EP124="0"),"","D")</f>
        <v/>
      </c>
      <c r="J124" s="18" t="str">
        <f>IF(OR(EXPORT!EQ124=0,EXPORT!EQ124="",EXPORT!EQ124="0"),"","E")</f>
        <v/>
      </c>
      <c r="K124" s="18" t="str">
        <f>IF(OR(EXPORT!ER124=0,EXPORT!ER124="",EXPORT!ER124="0"),"","F")</f>
        <v/>
      </c>
      <c r="L124" s="18" t="str">
        <f>IF(OR(EXPORT!ES124=0,EXPORT!ES124="",EXPORT!ES124="0"),"","G")</f>
        <v/>
      </c>
      <c r="M124" s="18" t="str">
        <f>IF(OR(EXPORT!ET124=0,EXPORT!ET124="",EXPORT!ET124="0"),"","H")</f>
        <v/>
      </c>
      <c r="N124" s="18" t="str">
        <f>IF(OR(EXPORT!EU124=0,EXPORT!EU124="",EXPORT!EU124="0"),"","L")</f>
        <v/>
      </c>
      <c r="O124" s="18" t="str">
        <f>IF(OR(EXPORT!EV124=0,EXPORT!EV124="",EXPORT!EV124="0"),"","M")</f>
        <v/>
      </c>
      <c r="P124" s="18" t="str">
        <f>IF(OR(EXPORT!EW124=0,EXPORT!EW124="",EXPORT!EW124="0"),"","N")</f>
        <v/>
      </c>
      <c r="Q124" s="18" t="str">
        <f>IF(OR(EXPORT!EX124=0,EXPORT!EX124="",EXPORT!EX124="0"),"","O")</f>
        <v/>
      </c>
      <c r="R124" s="18" t="str">
        <f>IF(OR(EXPORT!EY124=0,EXPORT!EY124="",EXPORT!EY124="0"),"","P")</f>
        <v/>
      </c>
      <c r="S124" s="18" t="str">
        <f>IF(OR(EXPORT!EZ124=0,EXPORT!EZ124="",EXPORT!EZ124="0"),"","W")</f>
        <v/>
      </c>
      <c r="T124" s="18" t="str">
        <f>IF(OR(EXPORT!FA124=0,EXPORT!FA124="",EXPORT!FA124="0"),"","frei")</f>
        <v/>
      </c>
      <c r="U124" s="18" t="str">
        <f t="shared" si="28"/>
        <v/>
      </c>
      <c r="V124" s="18" t="str">
        <f>IF(A124=3,ROUND(EXPORT!F124,0),"")</f>
        <v/>
      </c>
      <c r="W124" s="18" t="str">
        <f>IF(A124=3,ROUND(EXPORT!J124,0),"")</f>
        <v/>
      </c>
      <c r="X124" s="18" t="str">
        <f>IF(A124=3,ROUND(EXPORT!I124,0),"")</f>
        <v/>
      </c>
      <c r="Y124" s="18" t="str">
        <f>IF(A124=3,ROUND(EXPORT!K124,0),"")</f>
        <v/>
      </c>
      <c r="Z124" s="18" t="str">
        <f>IF(A124=3,ROUND(EXPORT!EG124,1),"")</f>
        <v/>
      </c>
    </row>
    <row r="125" spans="1:26">
      <c r="A125" s="18">
        <f>EXPORT!A125</f>
        <v>3</v>
      </c>
      <c r="B125" s="18" t="str">
        <f>IF(ISBLANK(EXPORT!B125),"",EXPORT!B125)</f>
        <v>Suppe 1 Mittagessen</v>
      </c>
      <c r="C125" s="18" t="str">
        <f t="shared" si="23"/>
        <v>ACGL</v>
      </c>
      <c r="D125" s="18" t="str">
        <f t="shared" si="24"/>
        <v xml:space="preserve"> (ACGL)</v>
      </c>
      <c r="E125" s="18" t="str">
        <f t="shared" si="25"/>
        <v>Suppe 1 Mittagessen (ACGL)</v>
      </c>
      <c r="F125" s="18" t="str">
        <f>IF(OR(EXPORT!EM125=0,EXPORT!EM125="",EXPORT!EM125="0"),"","A")</f>
        <v>A</v>
      </c>
      <c r="G125" s="18" t="str">
        <f>IF(OR(EXPORT!EN125=0,EXPORT!EN125="",EXPORT!EN125="0"),"","B")</f>
        <v/>
      </c>
      <c r="H125" s="18" t="str">
        <f>IF(OR(EXPORT!EO125=0,EXPORT!EO125="",EXPORT!EO125="0"),"","C")</f>
        <v>C</v>
      </c>
      <c r="I125" s="18" t="str">
        <f>IF(OR(EXPORT!EP125=0,EXPORT!EP125="",EXPORT!EP125="0"),"","D")</f>
        <v/>
      </c>
      <c r="J125" s="18" t="str">
        <f>IF(OR(EXPORT!EQ125=0,EXPORT!EQ125="",EXPORT!EQ125="0"),"","E")</f>
        <v/>
      </c>
      <c r="K125" s="18" t="str">
        <f>IF(OR(EXPORT!ER125=0,EXPORT!ER125="",EXPORT!ER125="0"),"","F")</f>
        <v/>
      </c>
      <c r="L125" s="18" t="str">
        <f>IF(OR(EXPORT!ES125=0,EXPORT!ES125="",EXPORT!ES125="0"),"","G")</f>
        <v>G</v>
      </c>
      <c r="M125" s="18" t="str">
        <f>IF(OR(EXPORT!ET125=0,EXPORT!ET125="",EXPORT!ET125="0"),"","H")</f>
        <v/>
      </c>
      <c r="N125" s="18" t="str">
        <f>IF(OR(EXPORT!EU125=0,EXPORT!EU125="",EXPORT!EU125="0"),"","L")</f>
        <v>L</v>
      </c>
      <c r="O125" s="18" t="str">
        <f>IF(OR(EXPORT!EV125=0,EXPORT!EV125="",EXPORT!EV125="0"),"","M")</f>
        <v/>
      </c>
      <c r="P125" s="18" t="str">
        <f>IF(OR(EXPORT!EW125=0,EXPORT!EW125="",EXPORT!EW125="0"),"","N")</f>
        <v/>
      </c>
      <c r="Q125" s="18" t="str">
        <f>IF(OR(EXPORT!EX125=0,EXPORT!EX125="",EXPORT!EX125="0"),"","O")</f>
        <v/>
      </c>
      <c r="R125" s="18" t="str">
        <f>IF(OR(EXPORT!EY125=0,EXPORT!EY125="",EXPORT!EY125="0"),"","P")</f>
        <v/>
      </c>
      <c r="S125" s="18" t="str">
        <f>IF(OR(EXPORT!EZ125=0,EXPORT!EZ125="",EXPORT!EZ125="0"),"","W")</f>
        <v/>
      </c>
      <c r="T125" s="18" t="str">
        <f>IF(OR(EXPORT!FA125=0,EXPORT!FA125="",EXPORT!FA125="0"),"","frei")</f>
        <v/>
      </c>
      <c r="U125" s="18" t="str">
        <f t="shared" si="28"/>
        <v xml:space="preserve">167 Kcal / 9 g Fett / 9 g Proteine / 11 g KH / 0,9 BE </v>
      </c>
      <c r="V125" s="18">
        <f>IF(A125=3,ROUND(EXPORT!F125,0),"")</f>
        <v>167</v>
      </c>
      <c r="W125" s="18">
        <f>IF(A125=3,ROUND(EXPORT!J125,0),"")</f>
        <v>9</v>
      </c>
      <c r="X125" s="18">
        <f>IF(A125=3,ROUND(EXPORT!I125,0),"")</f>
        <v>9</v>
      </c>
      <c r="Y125" s="18">
        <f>IF(A125=3,ROUND(EXPORT!K125,0),"")</f>
        <v>11</v>
      </c>
      <c r="Z125" s="18">
        <f>IF(A125=3,ROUND(EXPORT!EG125,1),"")</f>
        <v>0.9</v>
      </c>
    </row>
    <row r="126" spans="1:26">
      <c r="A126" s="18">
        <f>EXPORT!A126</f>
        <v>4</v>
      </c>
      <c r="B126" s="18" t="str">
        <f>IF(ISBLANK(EXPORT!B126),"",EXPORT!B126)</f>
        <v xml:space="preserve">Backerbsensuppe </v>
      </c>
      <c r="C126" s="18" t="str">
        <f t="shared" si="23"/>
        <v>ACGL</v>
      </c>
      <c r="D126" s="18" t="str">
        <f t="shared" si="24"/>
        <v xml:space="preserve"> (ACGL)</v>
      </c>
      <c r="E126" s="18" t="str">
        <f t="shared" si="25"/>
        <v>Backerbsensuppe  (ACGL)</v>
      </c>
      <c r="F126" s="18" t="str">
        <f>IF(OR(EXPORT!EM126=0,EXPORT!EM126="",EXPORT!EM126="0"),"","A")</f>
        <v>A</v>
      </c>
      <c r="G126" s="18" t="str">
        <f>IF(OR(EXPORT!EN126=0,EXPORT!EN126="",EXPORT!EN126="0"),"","B")</f>
        <v/>
      </c>
      <c r="H126" s="18" t="str">
        <f>IF(OR(EXPORT!EO126=0,EXPORT!EO126="",EXPORT!EO126="0"),"","C")</f>
        <v>C</v>
      </c>
      <c r="I126" s="18" t="str">
        <f>IF(OR(EXPORT!EP126=0,EXPORT!EP126="",EXPORT!EP126="0"),"","D")</f>
        <v/>
      </c>
      <c r="J126" s="18" t="str">
        <f>IF(OR(EXPORT!EQ126=0,EXPORT!EQ126="",EXPORT!EQ126="0"),"","E")</f>
        <v/>
      </c>
      <c r="K126" s="18" t="str">
        <f>IF(OR(EXPORT!ER126=0,EXPORT!ER126="",EXPORT!ER126="0"),"","F")</f>
        <v/>
      </c>
      <c r="L126" s="18" t="str">
        <f>IF(OR(EXPORT!ES126=0,EXPORT!ES126="",EXPORT!ES126="0"),"","G")</f>
        <v>G</v>
      </c>
      <c r="M126" s="18" t="str">
        <f>IF(OR(EXPORT!ET126=0,EXPORT!ET126="",EXPORT!ET126="0"),"","H")</f>
        <v/>
      </c>
      <c r="N126" s="18" t="str">
        <f>IF(OR(EXPORT!EU126=0,EXPORT!EU126="",EXPORT!EU126="0"),"","L")</f>
        <v>L</v>
      </c>
      <c r="O126" s="18" t="str">
        <f>IF(OR(EXPORT!EV126=0,EXPORT!EV126="",EXPORT!EV126="0"),"","M")</f>
        <v/>
      </c>
      <c r="P126" s="18" t="str">
        <f>IF(OR(EXPORT!EW126=0,EXPORT!EW126="",EXPORT!EW126="0"),"","N")</f>
        <v/>
      </c>
      <c r="Q126" s="18" t="str">
        <f>IF(OR(EXPORT!EX126=0,EXPORT!EX126="",EXPORT!EX126="0"),"","O")</f>
        <v/>
      </c>
      <c r="R126" s="18" t="str">
        <f>IF(OR(EXPORT!EY126=0,EXPORT!EY126="",EXPORT!EY126="0"),"","P")</f>
        <v/>
      </c>
      <c r="S126" s="18" t="str">
        <f>IF(OR(EXPORT!EZ126=0,EXPORT!EZ126="",EXPORT!EZ126="0"),"","W")</f>
        <v/>
      </c>
      <c r="T126" s="18" t="str">
        <f>IF(OR(EXPORT!FA126=0,EXPORT!FA126="",EXPORT!FA126="0"),"","frei")</f>
        <v/>
      </c>
      <c r="U126" s="18" t="str">
        <f t="shared" si="28"/>
        <v/>
      </c>
      <c r="V126" s="18" t="str">
        <f>IF(A126=3,ROUND(EXPORT!F126,0),"")</f>
        <v/>
      </c>
      <c r="W126" s="18" t="str">
        <f>IF(A126=3,ROUND(EXPORT!J126,0),"")</f>
        <v/>
      </c>
      <c r="X126" s="18" t="str">
        <f>IF(A126=3,ROUND(EXPORT!I126,0),"")</f>
        <v/>
      </c>
      <c r="Y126" s="18" t="str">
        <f>IF(A126=3,ROUND(EXPORT!K126,0),"")</f>
        <v/>
      </c>
      <c r="Z126" s="18" t="str">
        <f>IF(A126=3,ROUND(EXPORT!EG126,1),"")</f>
        <v/>
      </c>
    </row>
    <row r="127" spans="1:26">
      <c r="A127" s="18">
        <f>EXPORT!A127</f>
        <v>3</v>
      </c>
      <c r="B127" s="18" t="str">
        <f>IF(ISBLANK(EXPORT!B127),"",EXPORT!B127)</f>
        <v>Suppe 2 Mittagessen</v>
      </c>
      <c r="C127" s="18" t="str">
        <f t="shared" si="23"/>
        <v>AGL</v>
      </c>
      <c r="D127" s="18" t="str">
        <f t="shared" si="24"/>
        <v xml:space="preserve"> (AGL)</v>
      </c>
      <c r="E127" s="18" t="str">
        <f t="shared" si="25"/>
        <v>Suppe 2 Mittagessen (AGL)</v>
      </c>
      <c r="F127" s="18" t="str">
        <f>IF(OR(EXPORT!EM127=0,EXPORT!EM127="",EXPORT!EM127="0"),"","A")</f>
        <v>A</v>
      </c>
      <c r="G127" s="18" t="str">
        <f>IF(OR(EXPORT!EN127=0,EXPORT!EN127="",EXPORT!EN127="0"),"","B")</f>
        <v/>
      </c>
      <c r="H127" s="18" t="str">
        <f>IF(OR(EXPORT!EO127=0,EXPORT!EO127="",EXPORT!EO127="0"),"","C")</f>
        <v/>
      </c>
      <c r="I127" s="18" t="str">
        <f>IF(OR(EXPORT!EP127=0,EXPORT!EP127="",EXPORT!EP127="0"),"","D")</f>
        <v/>
      </c>
      <c r="J127" s="18" t="str">
        <f>IF(OR(EXPORT!EQ127=0,EXPORT!EQ127="",EXPORT!EQ127="0"),"","E")</f>
        <v/>
      </c>
      <c r="K127" s="18" t="str">
        <f>IF(OR(EXPORT!ER127=0,EXPORT!ER127="",EXPORT!ER127="0"),"","F")</f>
        <v/>
      </c>
      <c r="L127" s="18" t="str">
        <f>IF(OR(EXPORT!ES127=0,EXPORT!ES127="",EXPORT!ES127="0"),"","G")</f>
        <v>G</v>
      </c>
      <c r="M127" s="18" t="str">
        <f>IF(OR(EXPORT!ET127=0,EXPORT!ET127="",EXPORT!ET127="0"),"","H")</f>
        <v/>
      </c>
      <c r="N127" s="18" t="str">
        <f>IF(OR(EXPORT!EU127=0,EXPORT!EU127="",EXPORT!EU127="0"),"","L")</f>
        <v>L</v>
      </c>
      <c r="O127" s="18" t="str">
        <f>IF(OR(EXPORT!EV127=0,EXPORT!EV127="",EXPORT!EV127="0"),"","M")</f>
        <v/>
      </c>
      <c r="P127" s="18" t="str">
        <f>IF(OR(EXPORT!EW127=0,EXPORT!EW127="",EXPORT!EW127="0"),"","N")</f>
        <v/>
      </c>
      <c r="Q127" s="18" t="str">
        <f>IF(OR(EXPORT!EX127=0,EXPORT!EX127="",EXPORT!EX127="0"),"","O")</f>
        <v/>
      </c>
      <c r="R127" s="18" t="str">
        <f>IF(OR(EXPORT!EY127=0,EXPORT!EY127="",EXPORT!EY127="0"),"","P")</f>
        <v/>
      </c>
      <c r="S127" s="18" t="str">
        <f>IF(OR(EXPORT!EZ127=0,EXPORT!EZ127="",EXPORT!EZ127="0"),"","W")</f>
        <v/>
      </c>
      <c r="T127" s="18" t="str">
        <f>IF(OR(EXPORT!FA127=0,EXPORT!FA127="",EXPORT!FA127="0"),"","frei")</f>
        <v/>
      </c>
      <c r="U127" s="18" t="str">
        <f t="shared" si="28"/>
        <v xml:space="preserve">126 Kcal / 7 g Fett / 4 g Proteine / 12 g KH / 1 BE </v>
      </c>
      <c r="V127" s="18">
        <f>IF(A127=3,ROUND(EXPORT!F127,0),"")</f>
        <v>126</v>
      </c>
      <c r="W127" s="18">
        <f>IF(A127=3,ROUND(EXPORT!J127,0),"")</f>
        <v>7</v>
      </c>
      <c r="X127" s="18">
        <f>IF(A127=3,ROUND(EXPORT!I127,0),"")</f>
        <v>4</v>
      </c>
      <c r="Y127" s="18">
        <f>IF(A127=3,ROUND(EXPORT!K127,0),"")</f>
        <v>12</v>
      </c>
      <c r="Z127" s="18">
        <f>IF(A127=3,ROUND(EXPORT!EG127,1),"")</f>
        <v>1</v>
      </c>
    </row>
    <row r="128" spans="1:26">
      <c r="A128" s="18">
        <f>EXPORT!A128</f>
        <v>4</v>
      </c>
      <c r="B128" s="18" t="str">
        <f>IF(ISBLANK(EXPORT!B128),"",EXPORT!B128)</f>
        <v>Karottencremesuppe</v>
      </c>
      <c r="C128" s="18" t="str">
        <f t="shared" si="23"/>
        <v>AGL</v>
      </c>
      <c r="D128" s="18" t="str">
        <f t="shared" si="24"/>
        <v xml:space="preserve"> (AGL)</v>
      </c>
      <c r="E128" s="18" t="str">
        <f t="shared" si="25"/>
        <v>Karottencremesuppe (AGL)</v>
      </c>
      <c r="F128" s="18" t="str">
        <f>IF(OR(EXPORT!EM128=0,EXPORT!EM128="",EXPORT!EM128="0"),"","A")</f>
        <v>A</v>
      </c>
      <c r="G128" s="18" t="str">
        <f>IF(OR(EXPORT!EN128=0,EXPORT!EN128="",EXPORT!EN128="0"),"","B")</f>
        <v/>
      </c>
      <c r="H128" s="18" t="str">
        <f>IF(OR(EXPORT!EO128=0,EXPORT!EO128="",EXPORT!EO128="0"),"","C")</f>
        <v/>
      </c>
      <c r="I128" s="18" t="str">
        <f>IF(OR(EXPORT!EP128=0,EXPORT!EP128="",EXPORT!EP128="0"),"","D")</f>
        <v/>
      </c>
      <c r="J128" s="18" t="str">
        <f>IF(OR(EXPORT!EQ128=0,EXPORT!EQ128="",EXPORT!EQ128="0"),"","E")</f>
        <v/>
      </c>
      <c r="K128" s="18" t="str">
        <f>IF(OR(EXPORT!ER128=0,EXPORT!ER128="",EXPORT!ER128="0"),"","F")</f>
        <v/>
      </c>
      <c r="L128" s="18" t="str">
        <f>IF(OR(EXPORT!ES128=0,EXPORT!ES128="",EXPORT!ES128="0"),"","G")</f>
        <v>G</v>
      </c>
      <c r="M128" s="18" t="str">
        <f>IF(OR(EXPORT!ET128=0,EXPORT!ET128="",EXPORT!ET128="0"),"","H")</f>
        <v/>
      </c>
      <c r="N128" s="18" t="str">
        <f>IF(OR(EXPORT!EU128=0,EXPORT!EU128="",EXPORT!EU128="0"),"","L")</f>
        <v>L</v>
      </c>
      <c r="O128" s="18" t="str">
        <f>IF(OR(EXPORT!EV128=0,EXPORT!EV128="",EXPORT!EV128="0"),"","M")</f>
        <v/>
      </c>
      <c r="P128" s="18" t="str">
        <f>IF(OR(EXPORT!EW128=0,EXPORT!EW128="",EXPORT!EW128="0"),"","N")</f>
        <v/>
      </c>
      <c r="Q128" s="18" t="str">
        <f>IF(OR(EXPORT!EX128=0,EXPORT!EX128="",EXPORT!EX128="0"),"","O")</f>
        <v/>
      </c>
      <c r="R128" s="18" t="str">
        <f>IF(OR(EXPORT!EY128=0,EXPORT!EY128="",EXPORT!EY128="0"),"","P")</f>
        <v/>
      </c>
      <c r="S128" s="18" t="str">
        <f>IF(OR(EXPORT!EZ128=0,EXPORT!EZ128="",EXPORT!EZ128="0"),"","W")</f>
        <v/>
      </c>
      <c r="T128" s="18" t="str">
        <f>IF(OR(EXPORT!FA128=0,EXPORT!FA128="",EXPORT!FA128="0"),"","frei")</f>
        <v/>
      </c>
      <c r="U128" s="18" t="str">
        <f t="shared" si="28"/>
        <v/>
      </c>
      <c r="V128" s="18" t="str">
        <f>IF(A128=3,ROUND(EXPORT!F128,0),"")</f>
        <v/>
      </c>
      <c r="W128" s="18" t="str">
        <f>IF(A128=3,ROUND(EXPORT!J128,0),"")</f>
        <v/>
      </c>
      <c r="X128" s="18" t="str">
        <f>IF(A128=3,ROUND(EXPORT!I128,0),"")</f>
        <v/>
      </c>
      <c r="Y128" s="18" t="str">
        <f>IF(A128=3,ROUND(EXPORT!K128,0),"")</f>
        <v/>
      </c>
      <c r="Z128" s="18" t="str">
        <f>IF(A128=3,ROUND(EXPORT!EG128,1),"")</f>
        <v/>
      </c>
    </row>
    <row r="129" spans="1:32">
      <c r="A129" s="18">
        <f>EXPORT!A129</f>
        <v>3</v>
      </c>
      <c r="B129" s="18" t="str">
        <f>IF(ISBLANK(EXPORT!B129),"",EXPORT!B129)</f>
        <v>Hausmannskost Mittagessen</v>
      </c>
      <c r="C129" s="18" t="str">
        <f t="shared" si="23"/>
        <v>ACGLO</v>
      </c>
      <c r="D129" s="18" t="str">
        <f t="shared" si="24"/>
        <v xml:space="preserve"> (ACGLO)</v>
      </c>
      <c r="E129" s="18" t="str">
        <f t="shared" si="25"/>
        <v>Hausmannskost Mittagessen (ACGLO)</v>
      </c>
      <c r="F129" s="18" t="str">
        <f>IF(OR(EXPORT!EM129=0,EXPORT!EM129="",EXPORT!EM129="0"),"","A")</f>
        <v>A</v>
      </c>
      <c r="G129" s="18" t="str">
        <f>IF(OR(EXPORT!EN129=0,EXPORT!EN129="",EXPORT!EN129="0"),"","B")</f>
        <v/>
      </c>
      <c r="H129" s="18" t="str">
        <f>IF(OR(EXPORT!EO129=0,EXPORT!EO129="",EXPORT!EO129="0"),"","C")</f>
        <v>C</v>
      </c>
      <c r="I129" s="18" t="str">
        <f>IF(OR(EXPORT!EP129=0,EXPORT!EP129="",EXPORT!EP129="0"),"","D")</f>
        <v/>
      </c>
      <c r="J129" s="18" t="str">
        <f>IF(OR(EXPORT!EQ129=0,EXPORT!EQ129="",EXPORT!EQ129="0"),"","E")</f>
        <v/>
      </c>
      <c r="K129" s="18" t="str">
        <f>IF(OR(EXPORT!ER129=0,EXPORT!ER129="",EXPORT!ER129="0"),"","F")</f>
        <v/>
      </c>
      <c r="L129" s="18" t="str">
        <f>IF(OR(EXPORT!ES129=0,EXPORT!ES129="",EXPORT!ES129="0"),"","G")</f>
        <v>G</v>
      </c>
      <c r="M129" s="18" t="str">
        <f>IF(OR(EXPORT!ET129=0,EXPORT!ET129="",EXPORT!ET129="0"),"","H")</f>
        <v/>
      </c>
      <c r="N129" s="18" t="str">
        <f>IF(OR(EXPORT!EU129=0,EXPORT!EU129="",EXPORT!EU129="0"),"","L")</f>
        <v>L</v>
      </c>
      <c r="O129" s="18" t="str">
        <f>IF(OR(EXPORT!EV129=0,EXPORT!EV129="",EXPORT!EV129="0"),"","M")</f>
        <v/>
      </c>
      <c r="P129" s="18" t="str">
        <f>IF(OR(EXPORT!EW129=0,EXPORT!EW129="",EXPORT!EW129="0"),"","N")</f>
        <v/>
      </c>
      <c r="Q129" s="18" t="str">
        <f>IF(OR(EXPORT!EX129=0,EXPORT!EX129="",EXPORT!EX129="0"),"","O")</f>
        <v>O</v>
      </c>
      <c r="R129" s="18" t="str">
        <f>IF(OR(EXPORT!EY129=0,EXPORT!EY129="",EXPORT!EY129="0"),"","P")</f>
        <v/>
      </c>
      <c r="S129" s="18" t="str">
        <f>IF(OR(EXPORT!EZ129=0,EXPORT!EZ129="",EXPORT!EZ129="0"),"","W")</f>
        <v/>
      </c>
      <c r="T129" s="18" t="str">
        <f>IF(OR(EXPORT!FA129=0,EXPORT!FA129="",EXPORT!FA129="0"),"","frei")</f>
        <v/>
      </c>
      <c r="U129" s="18" t="str">
        <f t="shared" si="28"/>
        <v xml:space="preserve">749 Kcal / 36 g Fett / 40 g Proteine / 63 g KH / 5,3 BE </v>
      </c>
      <c r="V129" s="18">
        <f>IF(A129=3,ROUND(EXPORT!F129,0),"")</f>
        <v>749</v>
      </c>
      <c r="W129" s="18">
        <f>IF(A129=3,ROUND(EXPORT!J129,0),"")</f>
        <v>36</v>
      </c>
      <c r="X129" s="18">
        <f>IF(A129=3,ROUND(EXPORT!I129,0),"")</f>
        <v>40</v>
      </c>
      <c r="Y129" s="18">
        <f>IF(A129=3,ROUND(EXPORT!K129,0),"")</f>
        <v>63</v>
      </c>
      <c r="Z129" s="18">
        <f>IF(A129=3,ROUND(EXPORT!EG129,1),"")</f>
        <v>5.3</v>
      </c>
      <c r="AA129" s="18" t="str">
        <f>IF($A129=3,AB129&amp;" Kcal / "&amp;AC129&amp;" g Fett / "&amp;AD129&amp;" g Proteine / "&amp;AE129&amp;" g KH / "&amp;AF129&amp;" BE ","")</f>
        <v xml:space="preserve">1045 Kcal / 48 g Fett / 54 g Proteine / 93 g KH / 7,8 BE </v>
      </c>
      <c r="AB129" s="18">
        <f>V129+V125+V145</f>
        <v>1045</v>
      </c>
      <c r="AC129" s="18">
        <f t="shared" ref="AC129:AF129" si="40">W129+W125+W145</f>
        <v>48</v>
      </c>
      <c r="AD129" s="18">
        <f t="shared" si="40"/>
        <v>54</v>
      </c>
      <c r="AE129" s="18">
        <f t="shared" si="40"/>
        <v>93</v>
      </c>
      <c r="AF129" s="18">
        <f t="shared" si="40"/>
        <v>7.8000000000000007</v>
      </c>
    </row>
    <row r="130" spans="1:32">
      <c r="A130" s="18">
        <f>EXPORT!A130</f>
        <v>4</v>
      </c>
      <c r="B130" s="18" t="str">
        <f>IF(ISBLANK(EXPORT!B130),"",EXPORT!B130)</f>
        <v xml:space="preserve"> Gekochter Selchschopf </v>
      </c>
      <c r="C130" s="18" t="str">
        <f t="shared" si="23"/>
        <v>GLO</v>
      </c>
      <c r="D130" s="18" t="str">
        <f t="shared" si="24"/>
        <v xml:space="preserve"> (GLO)</v>
      </c>
      <c r="E130" s="18" t="str">
        <f t="shared" si="25"/>
        <v xml:space="preserve"> Gekochter Selchschopf  (GLO)</v>
      </c>
      <c r="F130" s="18" t="str">
        <f>IF(OR(EXPORT!EM130=0,EXPORT!EM130="",EXPORT!EM130="0"),"","A")</f>
        <v/>
      </c>
      <c r="G130" s="18" t="str">
        <f>IF(OR(EXPORT!EN130=0,EXPORT!EN130="",EXPORT!EN130="0"),"","B")</f>
        <v/>
      </c>
      <c r="H130" s="18" t="str">
        <f>IF(OR(EXPORT!EO130=0,EXPORT!EO130="",EXPORT!EO130="0"),"","C")</f>
        <v/>
      </c>
      <c r="I130" s="18" t="str">
        <f>IF(OR(EXPORT!EP130=0,EXPORT!EP130="",EXPORT!EP130="0"),"","D")</f>
        <v/>
      </c>
      <c r="J130" s="18" t="str">
        <f>IF(OR(EXPORT!EQ130=0,EXPORT!EQ130="",EXPORT!EQ130="0"),"","E")</f>
        <v/>
      </c>
      <c r="K130" s="18" t="str">
        <f>IF(OR(EXPORT!ER130=0,EXPORT!ER130="",EXPORT!ER130="0"),"","F")</f>
        <v/>
      </c>
      <c r="L130" s="18" t="str">
        <f>IF(OR(EXPORT!ES130=0,EXPORT!ES130="",EXPORT!ES130="0"),"","G")</f>
        <v>G</v>
      </c>
      <c r="M130" s="18" t="str">
        <f>IF(OR(EXPORT!ET130=0,EXPORT!ET130="",EXPORT!ET130="0"),"","H")</f>
        <v/>
      </c>
      <c r="N130" s="18" t="str">
        <f>IF(OR(EXPORT!EU130=0,EXPORT!EU130="",EXPORT!EU130="0"),"","L")</f>
        <v>L</v>
      </c>
      <c r="O130" s="18" t="str">
        <f>IF(OR(EXPORT!EV130=0,EXPORT!EV130="",EXPORT!EV130="0"),"","M")</f>
        <v/>
      </c>
      <c r="P130" s="18" t="str">
        <f>IF(OR(EXPORT!EW130=0,EXPORT!EW130="",EXPORT!EW130="0"),"","N")</f>
        <v/>
      </c>
      <c r="Q130" s="18" t="str">
        <f>IF(OR(EXPORT!EX130=0,EXPORT!EX130="",EXPORT!EX130="0"),"","O")</f>
        <v>O</v>
      </c>
      <c r="R130" s="18" t="str">
        <f>IF(OR(EXPORT!EY130=0,EXPORT!EY130="",EXPORT!EY130="0"),"","P")</f>
        <v/>
      </c>
      <c r="S130" s="18" t="str">
        <f>IF(OR(EXPORT!EZ130=0,EXPORT!EZ130="",EXPORT!EZ130="0"),"","W")</f>
        <v/>
      </c>
      <c r="T130" s="18" t="str">
        <f>IF(OR(EXPORT!FA130=0,EXPORT!FA130="",EXPORT!FA130="0"),"","frei")</f>
        <v/>
      </c>
      <c r="U130" s="18" t="str">
        <f t="shared" si="28"/>
        <v/>
      </c>
      <c r="V130" s="18" t="str">
        <f>IF(A130=3,ROUND(EXPORT!F130,0),"")</f>
        <v/>
      </c>
      <c r="W130" s="18" t="str">
        <f>IF(A130=3,ROUND(EXPORT!J130,0),"")</f>
        <v/>
      </c>
      <c r="X130" s="18" t="str">
        <f>IF(A130=3,ROUND(EXPORT!I130,0),"")</f>
        <v/>
      </c>
      <c r="Y130" s="18" t="str">
        <f>IF(A130=3,ROUND(EXPORT!K130,0),"")</f>
        <v/>
      </c>
      <c r="Z130" s="18" t="str">
        <f>IF(A130=3,ROUND(EXPORT!EG130,1),"")</f>
        <v/>
      </c>
    </row>
    <row r="131" spans="1:32">
      <c r="A131" s="18">
        <f>EXPORT!A131</f>
        <v>4</v>
      </c>
      <c r="B131" s="18" t="str">
        <f>IF(ISBLANK(EXPORT!B131),"",EXPORT!B131)</f>
        <v xml:space="preserve"> mit</v>
      </c>
      <c r="C131" s="18" t="str">
        <f t="shared" ref="C131:C194" si="41">F131&amp;G131&amp;H131&amp;I131&amp;J131&amp;K131&amp;L131&amp;M131&amp;N131&amp;O131&amp;P131&amp;Q131&amp;R131&amp;S131</f>
        <v/>
      </c>
      <c r="D131" s="18" t="str">
        <f t="shared" ref="D131:D194" si="42">IF(C131="",""," ("&amp;C131&amp;")")</f>
        <v/>
      </c>
      <c r="E131" s="18" t="str">
        <f t="shared" si="25"/>
        <v xml:space="preserve"> mit</v>
      </c>
      <c r="F131" s="18" t="str">
        <f>IF(OR(EXPORT!EM131=0,EXPORT!EM131="",EXPORT!EM131="0"),"","A")</f>
        <v/>
      </c>
      <c r="G131" s="18" t="str">
        <f>IF(OR(EXPORT!EN131=0,EXPORT!EN131="",EXPORT!EN131="0"),"","B")</f>
        <v/>
      </c>
      <c r="H131" s="18" t="str">
        <f>IF(OR(EXPORT!EO131=0,EXPORT!EO131="",EXPORT!EO131="0"),"","C")</f>
        <v/>
      </c>
      <c r="I131" s="18" t="str">
        <f>IF(OR(EXPORT!EP131=0,EXPORT!EP131="",EXPORT!EP131="0"),"","D")</f>
        <v/>
      </c>
      <c r="J131" s="18" t="str">
        <f>IF(OR(EXPORT!EQ131=0,EXPORT!EQ131="",EXPORT!EQ131="0"),"","E")</f>
        <v/>
      </c>
      <c r="K131" s="18" t="str">
        <f>IF(OR(EXPORT!ER131=0,EXPORT!ER131="",EXPORT!ER131="0"),"","F")</f>
        <v/>
      </c>
      <c r="L131" s="18" t="str">
        <f>IF(OR(EXPORT!ES131=0,EXPORT!ES131="",EXPORT!ES131="0"),"","G")</f>
        <v/>
      </c>
      <c r="M131" s="18" t="str">
        <f>IF(OR(EXPORT!ET131=0,EXPORT!ET131="",EXPORT!ET131="0"),"","H")</f>
        <v/>
      </c>
      <c r="N131" s="18" t="str">
        <f>IF(OR(EXPORT!EU131=0,EXPORT!EU131="",EXPORT!EU131="0"),"","L")</f>
        <v/>
      </c>
      <c r="O131" s="18" t="str">
        <f>IF(OR(EXPORT!EV131=0,EXPORT!EV131="",EXPORT!EV131="0"),"","M")</f>
        <v/>
      </c>
      <c r="P131" s="18" t="str">
        <f>IF(OR(EXPORT!EW131=0,EXPORT!EW131="",EXPORT!EW131="0"),"","N")</f>
        <v/>
      </c>
      <c r="Q131" s="18" t="str">
        <f>IF(OR(EXPORT!EX131=0,EXPORT!EX131="",EXPORT!EX131="0"),"","O")</f>
        <v/>
      </c>
      <c r="R131" s="18" t="str">
        <f>IF(OR(EXPORT!EY131=0,EXPORT!EY131="",EXPORT!EY131="0"),"","P")</f>
        <v/>
      </c>
      <c r="S131" s="18" t="str">
        <f>IF(OR(EXPORT!EZ131=0,EXPORT!EZ131="",EXPORT!EZ131="0"),"","W")</f>
        <v/>
      </c>
      <c r="T131" s="18" t="str">
        <f>IF(OR(EXPORT!FA131=0,EXPORT!FA131="",EXPORT!FA131="0"),"","frei")</f>
        <v>frei</v>
      </c>
      <c r="U131" s="18" t="str">
        <f t="shared" si="28"/>
        <v/>
      </c>
      <c r="V131" s="18" t="str">
        <f>IF(A131=3,ROUND(EXPORT!F131,0),"")</f>
        <v/>
      </c>
      <c r="W131" s="18" t="str">
        <f>IF(A131=3,ROUND(EXPORT!J131,0),"")</f>
        <v/>
      </c>
      <c r="X131" s="18" t="str">
        <f>IF(A131=3,ROUND(EXPORT!I131,0),"")</f>
        <v/>
      </c>
      <c r="Y131" s="18" t="str">
        <f>IF(A131=3,ROUND(EXPORT!K131,0),"")</f>
        <v/>
      </c>
      <c r="Z131" s="18" t="str">
        <f>IF(A131=3,ROUND(EXPORT!EG131,1),"")</f>
        <v/>
      </c>
    </row>
    <row r="132" spans="1:32">
      <c r="A132" s="18">
        <f>EXPORT!A132</f>
        <v>4</v>
      </c>
      <c r="B132" s="18" t="str">
        <f>IF(ISBLANK(EXPORT!B132),"",EXPORT!B132)</f>
        <v xml:space="preserve">Krautfleckerln </v>
      </c>
      <c r="C132" s="18" t="str">
        <f t="shared" si="41"/>
        <v>AC</v>
      </c>
      <c r="D132" s="18" t="str">
        <f t="shared" si="42"/>
        <v xml:space="preserve"> (AC)</v>
      </c>
      <c r="E132" s="18" t="str">
        <f t="shared" si="25"/>
        <v>Krautfleckerln  (AC)</v>
      </c>
      <c r="F132" s="18" t="str">
        <f>IF(OR(EXPORT!EM132=0,EXPORT!EM132="",EXPORT!EM132="0"),"","A")</f>
        <v>A</v>
      </c>
      <c r="G132" s="18" t="str">
        <f>IF(OR(EXPORT!EN132=0,EXPORT!EN132="",EXPORT!EN132="0"),"","B")</f>
        <v/>
      </c>
      <c r="H132" s="18" t="str">
        <f>IF(OR(EXPORT!EO132=0,EXPORT!EO132="",EXPORT!EO132="0"),"","C")</f>
        <v>C</v>
      </c>
      <c r="I132" s="18" t="str">
        <f>IF(OR(EXPORT!EP132=0,EXPORT!EP132="",EXPORT!EP132="0"),"","D")</f>
        <v/>
      </c>
      <c r="J132" s="18" t="str">
        <f>IF(OR(EXPORT!EQ132=0,EXPORT!EQ132="",EXPORT!EQ132="0"),"","E")</f>
        <v/>
      </c>
      <c r="K132" s="18" t="str">
        <f>IF(OR(EXPORT!ER132=0,EXPORT!ER132="",EXPORT!ER132="0"),"","F")</f>
        <v/>
      </c>
      <c r="L132" s="18" t="str">
        <f>IF(OR(EXPORT!ES132=0,EXPORT!ES132="",EXPORT!ES132="0"),"","G")</f>
        <v/>
      </c>
      <c r="M132" s="18" t="str">
        <f>IF(OR(EXPORT!ET132=0,EXPORT!ET132="",EXPORT!ET132="0"),"","H")</f>
        <v/>
      </c>
      <c r="N132" s="18" t="str">
        <f>IF(OR(EXPORT!EU132=0,EXPORT!EU132="",EXPORT!EU132="0"),"","L")</f>
        <v/>
      </c>
      <c r="O132" s="18" t="str">
        <f>IF(OR(EXPORT!EV132=0,EXPORT!EV132="",EXPORT!EV132="0"),"","M")</f>
        <v/>
      </c>
      <c r="P132" s="18" t="str">
        <f>IF(OR(EXPORT!EW132=0,EXPORT!EW132="",EXPORT!EW132="0"),"","N")</f>
        <v/>
      </c>
      <c r="Q132" s="18" t="str">
        <f>IF(OR(EXPORT!EX132=0,EXPORT!EX132="",EXPORT!EX132="0"),"","O")</f>
        <v/>
      </c>
      <c r="R132" s="18" t="str">
        <f>IF(OR(EXPORT!EY132=0,EXPORT!EY132="",EXPORT!EY132="0"),"","P")</f>
        <v/>
      </c>
      <c r="S132" s="18" t="str">
        <f>IF(OR(EXPORT!EZ132=0,EXPORT!EZ132="",EXPORT!EZ132="0"),"","W")</f>
        <v/>
      </c>
      <c r="T132" s="18" t="str">
        <f>IF(OR(EXPORT!FA132=0,EXPORT!FA132="",EXPORT!FA132="0"),"","frei")</f>
        <v/>
      </c>
      <c r="U132" s="18" t="str">
        <f t="shared" si="28"/>
        <v/>
      </c>
      <c r="V132" s="18" t="str">
        <f>IF(A132=3,ROUND(EXPORT!F132,0),"")</f>
        <v/>
      </c>
      <c r="W132" s="18" t="str">
        <f>IF(A132=3,ROUND(EXPORT!J132,0),"")</f>
        <v/>
      </c>
      <c r="X132" s="18" t="str">
        <f>IF(A132=3,ROUND(EXPORT!I132,0),"")</f>
        <v/>
      </c>
      <c r="Y132" s="18" t="str">
        <f>IF(A132=3,ROUND(EXPORT!K132,0),"")</f>
        <v/>
      </c>
      <c r="Z132" s="18" t="str">
        <f>IF(A132=3,ROUND(EXPORT!EG132,1),"")</f>
        <v/>
      </c>
    </row>
    <row r="133" spans="1:32">
      <c r="A133" s="18">
        <f>EXPORT!A133</f>
        <v>3</v>
      </c>
      <c r="B133" s="18" t="str">
        <f>IF(ISBLANK(EXPORT!B133),"",EXPORT!B133)</f>
        <v>Vegetarisch Mittagessen</v>
      </c>
      <c r="C133" s="18" t="str">
        <f t="shared" si="41"/>
        <v>ACMO</v>
      </c>
      <c r="D133" s="18" t="str">
        <f t="shared" si="42"/>
        <v xml:space="preserve"> (ACMO)</v>
      </c>
      <c r="E133" s="18" t="str">
        <f t="shared" si="25"/>
        <v>Vegetarisch Mittagessen (ACMO)</v>
      </c>
      <c r="F133" s="18" t="str">
        <f>IF(OR(EXPORT!EM133=0,EXPORT!EM133="",EXPORT!EM133="0"),"","A")</f>
        <v>A</v>
      </c>
      <c r="G133" s="18" t="str">
        <f>IF(OR(EXPORT!EN133=0,EXPORT!EN133="",EXPORT!EN133="0"),"","B")</f>
        <v/>
      </c>
      <c r="H133" s="18" t="str">
        <f>IF(OR(EXPORT!EO133=0,EXPORT!EO133="",EXPORT!EO133="0"),"","C")</f>
        <v>C</v>
      </c>
      <c r="I133" s="18" t="str">
        <f>IF(OR(EXPORT!EP133=0,EXPORT!EP133="",EXPORT!EP133="0"),"","D")</f>
        <v/>
      </c>
      <c r="J133" s="18" t="str">
        <f>IF(OR(EXPORT!EQ133=0,EXPORT!EQ133="",EXPORT!EQ133="0"),"","E")</f>
        <v/>
      </c>
      <c r="K133" s="18" t="str">
        <f>IF(OR(EXPORT!ER133=0,EXPORT!ER133="",EXPORT!ER133="0"),"","F")</f>
        <v/>
      </c>
      <c r="L133" s="18" t="str">
        <f>IF(OR(EXPORT!ES133=0,EXPORT!ES133="",EXPORT!ES133="0"),"","G")</f>
        <v/>
      </c>
      <c r="M133" s="18" t="str">
        <f>IF(OR(EXPORT!ET133=0,EXPORT!ET133="",EXPORT!ET133="0"),"","H")</f>
        <v/>
      </c>
      <c r="N133" s="18" t="str">
        <f>IF(OR(EXPORT!EU133=0,EXPORT!EU133="",EXPORT!EU133="0"),"","L")</f>
        <v/>
      </c>
      <c r="O133" s="18" t="str">
        <f>IF(OR(EXPORT!EV133=0,EXPORT!EV133="",EXPORT!EV133="0"),"","M")</f>
        <v>M</v>
      </c>
      <c r="P133" s="18" t="str">
        <f>IF(OR(EXPORT!EW133=0,EXPORT!EW133="",EXPORT!EW133="0"),"","N")</f>
        <v/>
      </c>
      <c r="Q133" s="18" t="str">
        <f>IF(OR(EXPORT!EX133=0,EXPORT!EX133="",EXPORT!EX133="0"),"","O")</f>
        <v>O</v>
      </c>
      <c r="R133" s="18" t="str">
        <f>IF(OR(EXPORT!EY133=0,EXPORT!EY133="",EXPORT!EY133="0"),"","P")</f>
        <v/>
      </c>
      <c r="S133" s="18" t="str">
        <f>IF(OR(EXPORT!EZ133=0,EXPORT!EZ133="",EXPORT!EZ133="0"),"","W")</f>
        <v/>
      </c>
      <c r="T133" s="18" t="str">
        <f>IF(OR(EXPORT!FA133=0,EXPORT!FA133="",EXPORT!FA133="0"),"","frei")</f>
        <v/>
      </c>
      <c r="U133" s="18" t="str">
        <f t="shared" si="28"/>
        <v xml:space="preserve">515 Kcal / 24 g Fett / 12 g Proteine / 59 g KH / 5 BE </v>
      </c>
      <c r="V133" s="18">
        <f>IF(A133=3,ROUND(EXPORT!F133,0),"")</f>
        <v>515</v>
      </c>
      <c r="W133" s="18">
        <f>IF(A133=3,ROUND(EXPORT!J133,0),"")</f>
        <v>24</v>
      </c>
      <c r="X133" s="18">
        <f>IF(A133=3,ROUND(EXPORT!I133,0),"")</f>
        <v>12</v>
      </c>
      <c r="Y133" s="18">
        <f>IF(A133=3,ROUND(EXPORT!K133,0),"")</f>
        <v>59</v>
      </c>
      <c r="Z133" s="18">
        <f>IF(A133=3,ROUND(EXPORT!EG133,1),"")</f>
        <v>5</v>
      </c>
      <c r="AA133" s="18" t="str">
        <f t="shared" ref="AA133" si="43">IF($A133=3,AB133&amp;" Kcal / "&amp;AC133&amp;" g Fett / "&amp;AD133&amp;" g Proteine / "&amp;AE133&amp;" g KH / "&amp;AF133&amp;" BE ","")</f>
        <v xml:space="preserve">770 Kcal / 34 g Fett / 21 g Proteine / 90 g KH / 7,6 BE </v>
      </c>
      <c r="AB133" s="18">
        <f>V133+V127+V145</f>
        <v>770</v>
      </c>
      <c r="AC133" s="18">
        <f t="shared" ref="AC133:AF133" si="44">W133+W127+W145</f>
        <v>34</v>
      </c>
      <c r="AD133" s="18">
        <f t="shared" si="44"/>
        <v>21</v>
      </c>
      <c r="AE133" s="18">
        <f t="shared" si="44"/>
        <v>90</v>
      </c>
      <c r="AF133" s="18">
        <f t="shared" si="44"/>
        <v>7.6</v>
      </c>
    </row>
    <row r="134" spans="1:32">
      <c r="A134" s="18">
        <f>EXPORT!A134</f>
        <v>4</v>
      </c>
      <c r="B134" s="18" t="str">
        <f>IF(ISBLANK(EXPORT!B134),"",EXPORT!B134)</f>
        <v xml:space="preserve">Krautfleckerln </v>
      </c>
      <c r="C134" s="18" t="str">
        <f t="shared" si="41"/>
        <v>AC</v>
      </c>
      <c r="D134" s="18" t="str">
        <f t="shared" si="42"/>
        <v xml:space="preserve"> (AC)</v>
      </c>
      <c r="E134" s="18" t="str">
        <f t="shared" ref="E134:E197" si="45">IF(OR(B134=".",B134=" ."),"",B134&amp;D134)</f>
        <v>Krautfleckerln  (AC)</v>
      </c>
      <c r="F134" s="18" t="str">
        <f>IF(OR(EXPORT!EM134=0,EXPORT!EM134="",EXPORT!EM134="0"),"","A")</f>
        <v>A</v>
      </c>
      <c r="G134" s="18" t="str">
        <f>IF(OR(EXPORT!EN134=0,EXPORT!EN134="",EXPORT!EN134="0"),"","B")</f>
        <v/>
      </c>
      <c r="H134" s="18" t="str">
        <f>IF(OR(EXPORT!EO134=0,EXPORT!EO134="",EXPORT!EO134="0"),"","C")</f>
        <v>C</v>
      </c>
      <c r="I134" s="18" t="str">
        <f>IF(OR(EXPORT!EP134=0,EXPORT!EP134="",EXPORT!EP134="0"),"","D")</f>
        <v/>
      </c>
      <c r="J134" s="18" t="str">
        <f>IF(OR(EXPORT!EQ134=0,EXPORT!EQ134="",EXPORT!EQ134="0"),"","E")</f>
        <v/>
      </c>
      <c r="K134" s="18" t="str">
        <f>IF(OR(EXPORT!ER134=0,EXPORT!ER134="",EXPORT!ER134="0"),"","F")</f>
        <v/>
      </c>
      <c r="L134" s="18" t="str">
        <f>IF(OR(EXPORT!ES134=0,EXPORT!ES134="",EXPORT!ES134="0"),"","G")</f>
        <v/>
      </c>
      <c r="M134" s="18" t="str">
        <f>IF(OR(EXPORT!ET134=0,EXPORT!ET134="",EXPORT!ET134="0"),"","H")</f>
        <v/>
      </c>
      <c r="N134" s="18" t="str">
        <f>IF(OR(EXPORT!EU134=0,EXPORT!EU134="",EXPORT!EU134="0"),"","L")</f>
        <v/>
      </c>
      <c r="O134" s="18" t="str">
        <f>IF(OR(EXPORT!EV134=0,EXPORT!EV134="",EXPORT!EV134="0"),"","M")</f>
        <v/>
      </c>
      <c r="P134" s="18" t="str">
        <f>IF(OR(EXPORT!EW134=0,EXPORT!EW134="",EXPORT!EW134="0"),"","N")</f>
        <v/>
      </c>
      <c r="Q134" s="18" t="str">
        <f>IF(OR(EXPORT!EX134=0,EXPORT!EX134="",EXPORT!EX134="0"),"","O")</f>
        <v/>
      </c>
      <c r="R134" s="18" t="str">
        <f>IF(OR(EXPORT!EY134=0,EXPORT!EY134="",EXPORT!EY134="0"),"","P")</f>
        <v/>
      </c>
      <c r="S134" s="18" t="str">
        <f>IF(OR(EXPORT!EZ134=0,EXPORT!EZ134="",EXPORT!EZ134="0"),"","W")</f>
        <v/>
      </c>
      <c r="T134" s="18" t="str">
        <f>IF(OR(EXPORT!FA134=0,EXPORT!FA134="",EXPORT!FA134="0"),"","frei")</f>
        <v/>
      </c>
      <c r="U134" s="18" t="str">
        <f t="shared" si="28"/>
        <v/>
      </c>
      <c r="V134" s="18" t="str">
        <f>IF(A134=3,ROUND(EXPORT!F134,0),"")</f>
        <v/>
      </c>
      <c r="W134" s="18" t="str">
        <f>IF(A134=3,ROUND(EXPORT!J134,0),"")</f>
        <v/>
      </c>
      <c r="X134" s="18" t="str">
        <f>IF(A134=3,ROUND(EXPORT!I134,0),"")</f>
        <v/>
      </c>
      <c r="Y134" s="18" t="str">
        <f>IF(A134=3,ROUND(EXPORT!K134,0),"")</f>
        <v/>
      </c>
      <c r="Z134" s="18" t="str">
        <f>IF(A134=3,ROUND(EXPORT!EG134,1),"")</f>
        <v/>
      </c>
    </row>
    <row r="135" spans="1:32">
      <c r="A135" s="18">
        <f>EXPORT!A135</f>
        <v>4</v>
      </c>
      <c r="B135" s="18" t="str">
        <f>IF(ISBLANK(EXPORT!B135),"",EXPORT!B135)</f>
        <v xml:space="preserve"> mit</v>
      </c>
      <c r="C135" s="18" t="str">
        <f t="shared" si="41"/>
        <v/>
      </c>
      <c r="D135" s="18" t="str">
        <f t="shared" si="42"/>
        <v/>
      </c>
      <c r="E135" s="18" t="str">
        <f t="shared" si="45"/>
        <v xml:space="preserve"> mit</v>
      </c>
      <c r="F135" s="18" t="str">
        <f>IF(OR(EXPORT!EM135=0,EXPORT!EM135="",EXPORT!EM135="0"),"","A")</f>
        <v/>
      </c>
      <c r="G135" s="18" t="str">
        <f>IF(OR(EXPORT!EN135=0,EXPORT!EN135="",EXPORT!EN135="0"),"","B")</f>
        <v/>
      </c>
      <c r="H135" s="18" t="str">
        <f>IF(OR(EXPORT!EO135=0,EXPORT!EO135="",EXPORT!EO135="0"),"","C")</f>
        <v/>
      </c>
      <c r="I135" s="18" t="str">
        <f>IF(OR(EXPORT!EP135=0,EXPORT!EP135="",EXPORT!EP135="0"),"","D")</f>
        <v/>
      </c>
      <c r="J135" s="18" t="str">
        <f>IF(OR(EXPORT!EQ135=0,EXPORT!EQ135="",EXPORT!EQ135="0"),"","E")</f>
        <v/>
      </c>
      <c r="K135" s="18" t="str">
        <f>IF(OR(EXPORT!ER135=0,EXPORT!ER135="",EXPORT!ER135="0"),"","F")</f>
        <v/>
      </c>
      <c r="L135" s="18" t="str">
        <f>IF(OR(EXPORT!ES135=0,EXPORT!ES135="",EXPORT!ES135="0"),"","G")</f>
        <v/>
      </c>
      <c r="M135" s="18" t="str">
        <f>IF(OR(EXPORT!ET135=0,EXPORT!ET135="",EXPORT!ET135="0"),"","H")</f>
        <v/>
      </c>
      <c r="N135" s="18" t="str">
        <f>IF(OR(EXPORT!EU135=0,EXPORT!EU135="",EXPORT!EU135="0"),"","L")</f>
        <v/>
      </c>
      <c r="O135" s="18" t="str">
        <f>IF(OR(EXPORT!EV135=0,EXPORT!EV135="",EXPORT!EV135="0"),"","M")</f>
        <v/>
      </c>
      <c r="P135" s="18" t="str">
        <f>IF(OR(EXPORT!EW135=0,EXPORT!EW135="",EXPORT!EW135="0"),"","N")</f>
        <v/>
      </c>
      <c r="Q135" s="18" t="str">
        <f>IF(OR(EXPORT!EX135=0,EXPORT!EX135="",EXPORT!EX135="0"),"","O")</f>
        <v/>
      </c>
      <c r="R135" s="18" t="str">
        <f>IF(OR(EXPORT!EY135=0,EXPORT!EY135="",EXPORT!EY135="0"),"","P")</f>
        <v/>
      </c>
      <c r="S135" s="18" t="str">
        <f>IF(OR(EXPORT!EZ135=0,EXPORT!EZ135="",EXPORT!EZ135="0"),"","W")</f>
        <v/>
      </c>
      <c r="T135" s="18" t="str">
        <f>IF(OR(EXPORT!FA135=0,EXPORT!FA135="",EXPORT!FA135="0"),"","frei")</f>
        <v>frei</v>
      </c>
      <c r="U135" s="18" t="str">
        <f t="shared" si="28"/>
        <v/>
      </c>
      <c r="V135" s="18" t="str">
        <f>IF(A135=3,ROUND(EXPORT!F135,0),"")</f>
        <v/>
      </c>
      <c r="W135" s="18" t="str">
        <f>IF(A135=3,ROUND(EXPORT!J135,0),"")</f>
        <v/>
      </c>
      <c r="X135" s="18" t="str">
        <f>IF(A135=3,ROUND(EXPORT!I135,0),"")</f>
        <v/>
      </c>
      <c r="Y135" s="18" t="str">
        <f>IF(A135=3,ROUND(EXPORT!K135,0),"")</f>
        <v/>
      </c>
      <c r="Z135" s="18" t="str">
        <f>IF(A135=3,ROUND(EXPORT!EG135,1),"")</f>
        <v/>
      </c>
    </row>
    <row r="136" spans="1:32">
      <c r="A136" s="18">
        <f>EXPORT!A136</f>
        <v>4</v>
      </c>
      <c r="B136" s="18" t="str">
        <f>IF(ISBLANK(EXPORT!B136),"",EXPORT!B136)</f>
        <v xml:space="preserve"> Salat</v>
      </c>
      <c r="C136" s="18" t="str">
        <f t="shared" si="41"/>
        <v>MO</v>
      </c>
      <c r="D136" s="18" t="str">
        <f t="shared" si="42"/>
        <v xml:space="preserve"> (MO)</v>
      </c>
      <c r="E136" s="18" t="str">
        <f t="shared" si="45"/>
        <v xml:space="preserve"> Salat (MO)</v>
      </c>
      <c r="F136" s="18" t="str">
        <f>IF(OR(EXPORT!EM136=0,EXPORT!EM136="",EXPORT!EM136="0"),"","A")</f>
        <v/>
      </c>
      <c r="G136" s="18" t="str">
        <f>IF(OR(EXPORT!EN136=0,EXPORT!EN136="",EXPORT!EN136="0"),"","B")</f>
        <v/>
      </c>
      <c r="H136" s="18" t="str">
        <f>IF(OR(EXPORT!EO136=0,EXPORT!EO136="",EXPORT!EO136="0"),"","C")</f>
        <v/>
      </c>
      <c r="I136" s="18" t="str">
        <f>IF(OR(EXPORT!EP136=0,EXPORT!EP136="",EXPORT!EP136="0"),"","D")</f>
        <v/>
      </c>
      <c r="J136" s="18" t="str">
        <f>IF(OR(EXPORT!EQ136=0,EXPORT!EQ136="",EXPORT!EQ136="0"),"","E")</f>
        <v/>
      </c>
      <c r="K136" s="18" t="str">
        <f>IF(OR(EXPORT!ER136=0,EXPORT!ER136="",EXPORT!ER136="0"),"","F")</f>
        <v/>
      </c>
      <c r="L136" s="18" t="str">
        <f>IF(OR(EXPORT!ES136=0,EXPORT!ES136="",EXPORT!ES136="0"),"","G")</f>
        <v/>
      </c>
      <c r="M136" s="18" t="str">
        <f>IF(OR(EXPORT!ET136=0,EXPORT!ET136="",EXPORT!ET136="0"),"","H")</f>
        <v/>
      </c>
      <c r="N136" s="18" t="str">
        <f>IF(OR(EXPORT!EU136=0,EXPORT!EU136="",EXPORT!EU136="0"),"","L")</f>
        <v/>
      </c>
      <c r="O136" s="18" t="str">
        <f>IF(OR(EXPORT!EV136=0,EXPORT!EV136="",EXPORT!EV136="0"),"","M")</f>
        <v>M</v>
      </c>
      <c r="P136" s="18" t="str">
        <f>IF(OR(EXPORT!EW136=0,EXPORT!EW136="",EXPORT!EW136="0"),"","N")</f>
        <v/>
      </c>
      <c r="Q136" s="18" t="str">
        <f>IF(OR(EXPORT!EX136=0,EXPORT!EX136="",EXPORT!EX136="0"),"","O")</f>
        <v>O</v>
      </c>
      <c r="R136" s="18" t="str">
        <f>IF(OR(EXPORT!EY136=0,EXPORT!EY136="",EXPORT!EY136="0"),"","P")</f>
        <v/>
      </c>
      <c r="S136" s="18" t="str">
        <f>IF(OR(EXPORT!EZ136=0,EXPORT!EZ136="",EXPORT!EZ136="0"),"","W")</f>
        <v/>
      </c>
      <c r="T136" s="18" t="str">
        <f>IF(OR(EXPORT!FA136=0,EXPORT!FA136="",EXPORT!FA136="0"),"","frei")</f>
        <v/>
      </c>
      <c r="U136" s="18" t="str">
        <f t="shared" si="28"/>
        <v/>
      </c>
      <c r="V136" s="18" t="str">
        <f>IF(A136=3,ROUND(EXPORT!F136,0),"")</f>
        <v/>
      </c>
      <c r="W136" s="18" t="str">
        <f>IF(A136=3,ROUND(EXPORT!J136,0),"")</f>
        <v/>
      </c>
      <c r="X136" s="18" t="str">
        <f>IF(A136=3,ROUND(EXPORT!I136,0),"")</f>
        <v/>
      </c>
      <c r="Y136" s="18" t="str">
        <f>IF(A136=3,ROUND(EXPORT!K136,0),"")</f>
        <v/>
      </c>
      <c r="Z136" s="18" t="str">
        <f>IF(A136=3,ROUND(EXPORT!EG136,1),"")</f>
        <v/>
      </c>
    </row>
    <row r="137" spans="1:32">
      <c r="A137" s="18">
        <f>EXPORT!A137</f>
        <v>3</v>
      </c>
      <c r="B137" s="18" t="str">
        <f>IF(ISBLANK(EXPORT!B137),"",EXPORT!B137)</f>
        <v>Süß Mittagessen</v>
      </c>
      <c r="C137" s="18" t="str">
        <f t="shared" si="41"/>
        <v>ACGH</v>
      </c>
      <c r="D137" s="18" t="str">
        <f t="shared" si="42"/>
        <v xml:space="preserve"> (ACGH)</v>
      </c>
      <c r="E137" s="18" t="str">
        <f t="shared" si="45"/>
        <v>Süß Mittagessen (ACGH)</v>
      </c>
      <c r="F137" s="18" t="str">
        <f>IF(OR(EXPORT!EM137=0,EXPORT!EM137="",EXPORT!EM137="0"),"","A")</f>
        <v>A</v>
      </c>
      <c r="G137" s="18" t="str">
        <f>IF(OR(EXPORT!EN137=0,EXPORT!EN137="",EXPORT!EN137="0"),"","B")</f>
        <v/>
      </c>
      <c r="H137" s="18" t="str">
        <f>IF(OR(EXPORT!EO137=0,EXPORT!EO137="",EXPORT!EO137="0"),"","C")</f>
        <v>C</v>
      </c>
      <c r="I137" s="18" t="str">
        <f>IF(OR(EXPORT!EP137=0,EXPORT!EP137="",EXPORT!EP137="0"),"","D")</f>
        <v/>
      </c>
      <c r="J137" s="18" t="str">
        <f>IF(OR(EXPORT!EQ137=0,EXPORT!EQ137="",EXPORT!EQ137="0"),"","E")</f>
        <v/>
      </c>
      <c r="K137" s="18" t="str">
        <f>IF(OR(EXPORT!ER137=0,EXPORT!ER137="",EXPORT!ER137="0"),"","F")</f>
        <v/>
      </c>
      <c r="L137" s="18" t="str">
        <f>IF(OR(EXPORT!ES137=0,EXPORT!ES137="",EXPORT!ES137="0"),"","G")</f>
        <v>G</v>
      </c>
      <c r="M137" s="18" t="str">
        <f>IF(OR(EXPORT!ET137=0,EXPORT!ET137="",EXPORT!ET137="0"),"","H")</f>
        <v>H</v>
      </c>
      <c r="N137" s="18" t="str">
        <f>IF(OR(EXPORT!EU137=0,EXPORT!EU137="",EXPORT!EU137="0"),"","L")</f>
        <v/>
      </c>
      <c r="O137" s="18" t="str">
        <f>IF(OR(EXPORT!EV137=0,EXPORT!EV137="",EXPORT!EV137="0"),"","M")</f>
        <v/>
      </c>
      <c r="P137" s="18" t="str">
        <f>IF(OR(EXPORT!EW137=0,EXPORT!EW137="",EXPORT!EW137="0"),"","N")</f>
        <v/>
      </c>
      <c r="Q137" s="18" t="str">
        <f>IF(OR(EXPORT!EX137=0,EXPORT!EX137="",EXPORT!EX137="0"),"","O")</f>
        <v/>
      </c>
      <c r="R137" s="18" t="str">
        <f>IF(OR(EXPORT!EY137=0,EXPORT!EY137="",EXPORT!EY137="0"),"","P")</f>
        <v/>
      </c>
      <c r="S137" s="18" t="str">
        <f>IF(OR(EXPORT!EZ137=0,EXPORT!EZ137="",EXPORT!EZ137="0"),"","W")</f>
        <v/>
      </c>
      <c r="T137" s="18" t="str">
        <f>IF(OR(EXPORT!FA137=0,EXPORT!FA137="",EXPORT!FA137="0"),"","frei")</f>
        <v/>
      </c>
      <c r="U137" s="18" t="str">
        <f t="shared" si="28"/>
        <v xml:space="preserve">2977 Kcal / 43 g Fett / 42 g Proteine / 587 g KH / 48,9 BE </v>
      </c>
      <c r="V137" s="18">
        <f>IF(A137=3,ROUND(EXPORT!F137,0),"")</f>
        <v>2977</v>
      </c>
      <c r="W137" s="18">
        <f>IF(A137=3,ROUND(EXPORT!J137,0),"")</f>
        <v>43</v>
      </c>
      <c r="X137" s="18">
        <f>IF(A137=3,ROUND(EXPORT!I137,0),"")</f>
        <v>42</v>
      </c>
      <c r="Y137" s="18">
        <f>IF(A137=3,ROUND(EXPORT!K137,0),"")</f>
        <v>587</v>
      </c>
      <c r="Z137" s="18">
        <f>IF(A137=3,ROUND(EXPORT!EG137,1),"")</f>
        <v>48.9</v>
      </c>
      <c r="AA137" s="18" t="str">
        <f t="shared" ref="AA137" si="46">IF($A137=3,AB137&amp;" Kcal / "&amp;AC137&amp;" g Fett / "&amp;AD137&amp;" g Proteine / "&amp;AE137&amp;" g KH / "&amp;AF137&amp;" BE ","")</f>
        <v xml:space="preserve">3273 Kcal / 55 g Fett / 56 g Proteine / 617 g KH / 51,4 BE </v>
      </c>
      <c r="AB137" s="18">
        <f>V137+V125+V145</f>
        <v>3273</v>
      </c>
      <c r="AC137" s="18">
        <f t="shared" ref="AC137:AF137" si="47">W137+W125+W145</f>
        <v>55</v>
      </c>
      <c r="AD137" s="18">
        <f t="shared" si="47"/>
        <v>56</v>
      </c>
      <c r="AE137" s="18">
        <f t="shared" si="47"/>
        <v>617</v>
      </c>
      <c r="AF137" s="18">
        <f t="shared" si="47"/>
        <v>51.4</v>
      </c>
    </row>
    <row r="138" spans="1:32">
      <c r="A138" s="18">
        <f>EXPORT!A138</f>
        <v>4</v>
      </c>
      <c r="B138" s="18" t="str">
        <f>IF(ISBLANK(EXPORT!B138),"",EXPORT!B138)</f>
        <v xml:space="preserve"> Nußpalatschinken </v>
      </c>
      <c r="C138" s="18" t="str">
        <f t="shared" si="41"/>
        <v>ACGH</v>
      </c>
      <c r="D138" s="18" t="str">
        <f t="shared" si="42"/>
        <v xml:space="preserve"> (ACGH)</v>
      </c>
      <c r="E138" s="18" t="str">
        <f t="shared" si="45"/>
        <v xml:space="preserve"> Nußpalatschinken  (ACGH)</v>
      </c>
      <c r="F138" s="18" t="str">
        <f>IF(OR(EXPORT!EM138=0,EXPORT!EM138="",EXPORT!EM138="0"),"","A")</f>
        <v>A</v>
      </c>
      <c r="G138" s="18" t="str">
        <f>IF(OR(EXPORT!EN138=0,EXPORT!EN138="",EXPORT!EN138="0"),"","B")</f>
        <v/>
      </c>
      <c r="H138" s="18" t="str">
        <f>IF(OR(EXPORT!EO138=0,EXPORT!EO138="",EXPORT!EO138="0"),"","C")</f>
        <v>C</v>
      </c>
      <c r="I138" s="18" t="str">
        <f>IF(OR(EXPORT!EP138=0,EXPORT!EP138="",EXPORT!EP138="0"),"","D")</f>
        <v/>
      </c>
      <c r="J138" s="18" t="str">
        <f>IF(OR(EXPORT!EQ138=0,EXPORT!EQ138="",EXPORT!EQ138="0"),"","E")</f>
        <v/>
      </c>
      <c r="K138" s="18" t="str">
        <f>IF(OR(EXPORT!ER138=0,EXPORT!ER138="",EXPORT!ER138="0"),"","F")</f>
        <v/>
      </c>
      <c r="L138" s="18" t="str">
        <f>IF(OR(EXPORT!ES138=0,EXPORT!ES138="",EXPORT!ES138="0"),"","G")</f>
        <v>G</v>
      </c>
      <c r="M138" s="18" t="str">
        <f>IF(OR(EXPORT!ET138=0,EXPORT!ET138="",EXPORT!ET138="0"),"","H")</f>
        <v>H</v>
      </c>
      <c r="N138" s="18" t="str">
        <f>IF(OR(EXPORT!EU138=0,EXPORT!EU138="",EXPORT!EU138="0"),"","L")</f>
        <v/>
      </c>
      <c r="O138" s="18" t="str">
        <f>IF(OR(EXPORT!EV138=0,EXPORT!EV138="",EXPORT!EV138="0"),"","M")</f>
        <v/>
      </c>
      <c r="P138" s="18" t="str">
        <f>IF(OR(EXPORT!EW138=0,EXPORT!EW138="",EXPORT!EW138="0"),"","N")</f>
        <v/>
      </c>
      <c r="Q138" s="18" t="str">
        <f>IF(OR(EXPORT!EX138=0,EXPORT!EX138="",EXPORT!EX138="0"),"","O")</f>
        <v/>
      </c>
      <c r="R138" s="18" t="str">
        <f>IF(OR(EXPORT!EY138=0,EXPORT!EY138="",EXPORT!EY138="0"),"","P")</f>
        <v/>
      </c>
      <c r="S138" s="18" t="str">
        <f>IF(OR(EXPORT!EZ138=0,EXPORT!EZ138="",EXPORT!EZ138="0"),"","W")</f>
        <v/>
      </c>
      <c r="T138" s="18" t="str">
        <f>IF(OR(EXPORT!FA138=0,EXPORT!FA138="",EXPORT!FA138="0"),"","frei")</f>
        <v/>
      </c>
      <c r="U138" s="18" t="str">
        <f t="shared" ref="U138:U201" si="48">IF(A138=3,V138&amp;" Kcal / "&amp;W138&amp;" g Fett / "&amp;X138&amp;" g Proteine / "&amp;Y138&amp;" g KH / "&amp;Z138&amp;" BE ","")</f>
        <v/>
      </c>
      <c r="V138" s="18" t="str">
        <f>IF(A138=3,ROUND(EXPORT!F138,0),"")</f>
        <v/>
      </c>
      <c r="W138" s="18" t="str">
        <f>IF(A138=3,ROUND(EXPORT!J138,0),"")</f>
        <v/>
      </c>
      <c r="X138" s="18" t="str">
        <f>IF(A138=3,ROUND(EXPORT!I138,0),"")</f>
        <v/>
      </c>
      <c r="Y138" s="18" t="str">
        <f>IF(A138=3,ROUND(EXPORT!K138,0),"")</f>
        <v/>
      </c>
      <c r="Z138" s="18" t="str">
        <f>IF(A138=3,ROUND(EXPORT!EG138,1),"")</f>
        <v/>
      </c>
    </row>
    <row r="139" spans="1:32">
      <c r="A139" s="18">
        <f>EXPORT!A139</f>
        <v>4</v>
      </c>
      <c r="B139" s="18" t="str">
        <f>IF(ISBLANK(EXPORT!B139),"",EXPORT!B139)</f>
        <v xml:space="preserve"> mit</v>
      </c>
      <c r="C139" s="18" t="str">
        <f t="shared" si="41"/>
        <v/>
      </c>
      <c r="D139" s="18" t="str">
        <f t="shared" si="42"/>
        <v/>
      </c>
      <c r="E139" s="18" t="str">
        <f t="shared" si="45"/>
        <v xml:space="preserve"> mit</v>
      </c>
      <c r="F139" s="18" t="str">
        <f>IF(OR(EXPORT!EM139=0,EXPORT!EM139="",EXPORT!EM139="0"),"","A")</f>
        <v/>
      </c>
      <c r="G139" s="18" t="str">
        <f>IF(OR(EXPORT!EN139=0,EXPORT!EN139="",EXPORT!EN139="0"),"","B")</f>
        <v/>
      </c>
      <c r="H139" s="18" t="str">
        <f>IF(OR(EXPORT!EO139=0,EXPORT!EO139="",EXPORT!EO139="0"),"","C")</f>
        <v/>
      </c>
      <c r="I139" s="18" t="str">
        <f>IF(OR(EXPORT!EP139=0,EXPORT!EP139="",EXPORT!EP139="0"),"","D")</f>
        <v/>
      </c>
      <c r="J139" s="18" t="str">
        <f>IF(OR(EXPORT!EQ139=0,EXPORT!EQ139="",EXPORT!EQ139="0"),"","E")</f>
        <v/>
      </c>
      <c r="K139" s="18" t="str">
        <f>IF(OR(EXPORT!ER139=0,EXPORT!ER139="",EXPORT!ER139="0"),"","F")</f>
        <v/>
      </c>
      <c r="L139" s="18" t="str">
        <f>IF(OR(EXPORT!ES139=0,EXPORT!ES139="",EXPORT!ES139="0"),"","G")</f>
        <v/>
      </c>
      <c r="M139" s="18" t="str">
        <f>IF(OR(EXPORT!ET139=0,EXPORT!ET139="",EXPORT!ET139="0"),"","H")</f>
        <v/>
      </c>
      <c r="N139" s="18" t="str">
        <f>IF(OR(EXPORT!EU139=0,EXPORT!EU139="",EXPORT!EU139="0"),"","L")</f>
        <v/>
      </c>
      <c r="O139" s="18" t="str">
        <f>IF(OR(EXPORT!EV139=0,EXPORT!EV139="",EXPORT!EV139="0"),"","M")</f>
        <v/>
      </c>
      <c r="P139" s="18" t="str">
        <f>IF(OR(EXPORT!EW139=0,EXPORT!EW139="",EXPORT!EW139="0"),"","N")</f>
        <v/>
      </c>
      <c r="Q139" s="18" t="str">
        <f>IF(OR(EXPORT!EX139=0,EXPORT!EX139="",EXPORT!EX139="0"),"","O")</f>
        <v/>
      </c>
      <c r="R139" s="18" t="str">
        <f>IF(OR(EXPORT!EY139=0,EXPORT!EY139="",EXPORT!EY139="0"),"","P")</f>
        <v/>
      </c>
      <c r="S139" s="18" t="str">
        <f>IF(OR(EXPORT!EZ139=0,EXPORT!EZ139="",EXPORT!EZ139="0"),"","W")</f>
        <v/>
      </c>
      <c r="T139" s="18" t="str">
        <f>IF(OR(EXPORT!FA139=0,EXPORT!FA139="",EXPORT!FA139="0"),"","frei")</f>
        <v>frei</v>
      </c>
      <c r="U139" s="18" t="str">
        <f t="shared" si="48"/>
        <v/>
      </c>
      <c r="V139" s="18" t="str">
        <f>IF(A139=3,ROUND(EXPORT!F139,0),"")</f>
        <v/>
      </c>
      <c r="W139" s="18" t="str">
        <f>IF(A139=3,ROUND(EXPORT!J139,0),"")</f>
        <v/>
      </c>
      <c r="X139" s="18" t="str">
        <f>IF(A139=3,ROUND(EXPORT!I139,0),"")</f>
        <v/>
      </c>
      <c r="Y139" s="18" t="str">
        <f>IF(A139=3,ROUND(EXPORT!K139,0),"")</f>
        <v/>
      </c>
      <c r="Z139" s="18" t="str">
        <f>IF(A139=3,ROUND(EXPORT!EG139,1),"")</f>
        <v/>
      </c>
    </row>
    <row r="140" spans="1:32">
      <c r="A140" s="18">
        <f>EXPORT!A140</f>
        <v>4</v>
      </c>
      <c r="B140" s="18" t="str">
        <f>IF(ISBLANK(EXPORT!B140),"",EXPORT!B140)</f>
        <v xml:space="preserve"> Schokosauce</v>
      </c>
      <c r="C140" s="18" t="str">
        <f t="shared" si="41"/>
        <v>G</v>
      </c>
      <c r="D140" s="18" t="str">
        <f t="shared" si="42"/>
        <v xml:space="preserve"> (G)</v>
      </c>
      <c r="E140" s="18" t="str">
        <f t="shared" si="45"/>
        <v xml:space="preserve"> Schokosauce (G)</v>
      </c>
      <c r="F140" s="18" t="str">
        <f>IF(OR(EXPORT!EM140=0,EXPORT!EM140="",EXPORT!EM140="0"),"","A")</f>
        <v/>
      </c>
      <c r="G140" s="18" t="str">
        <f>IF(OR(EXPORT!EN140=0,EXPORT!EN140="",EXPORT!EN140="0"),"","B")</f>
        <v/>
      </c>
      <c r="H140" s="18" t="str">
        <f>IF(OR(EXPORT!EO140=0,EXPORT!EO140="",EXPORT!EO140="0"),"","C")</f>
        <v/>
      </c>
      <c r="I140" s="18" t="str">
        <f>IF(OR(EXPORT!EP140=0,EXPORT!EP140="",EXPORT!EP140="0"),"","D")</f>
        <v/>
      </c>
      <c r="J140" s="18" t="str">
        <f>IF(OR(EXPORT!EQ140=0,EXPORT!EQ140="",EXPORT!EQ140="0"),"","E")</f>
        <v/>
      </c>
      <c r="K140" s="18" t="str">
        <f>IF(OR(EXPORT!ER140=0,EXPORT!ER140="",EXPORT!ER140="0"),"","F")</f>
        <v/>
      </c>
      <c r="L140" s="18" t="str">
        <f>IF(OR(EXPORT!ES140=0,EXPORT!ES140="",EXPORT!ES140="0"),"","G")</f>
        <v>G</v>
      </c>
      <c r="M140" s="18" t="str">
        <f>IF(OR(EXPORT!ET140=0,EXPORT!ET140="",EXPORT!ET140="0"),"","H")</f>
        <v/>
      </c>
      <c r="N140" s="18" t="str">
        <f>IF(OR(EXPORT!EU140=0,EXPORT!EU140="",EXPORT!EU140="0"),"","L")</f>
        <v/>
      </c>
      <c r="O140" s="18" t="str">
        <f>IF(OR(EXPORT!EV140=0,EXPORT!EV140="",EXPORT!EV140="0"),"","M")</f>
        <v/>
      </c>
      <c r="P140" s="18" t="str">
        <f>IF(OR(EXPORT!EW140=0,EXPORT!EW140="",EXPORT!EW140="0"),"","N")</f>
        <v/>
      </c>
      <c r="Q140" s="18" t="str">
        <f>IF(OR(EXPORT!EX140=0,EXPORT!EX140="",EXPORT!EX140="0"),"","O")</f>
        <v/>
      </c>
      <c r="R140" s="18" t="str">
        <f>IF(OR(EXPORT!EY140=0,EXPORT!EY140="",EXPORT!EY140="0"),"","P")</f>
        <v/>
      </c>
      <c r="S140" s="18" t="str">
        <f>IF(OR(EXPORT!EZ140=0,EXPORT!EZ140="",EXPORT!EZ140="0"),"","W")</f>
        <v/>
      </c>
      <c r="T140" s="18" t="str">
        <f>IF(OR(EXPORT!FA140=0,EXPORT!FA140="",EXPORT!FA140="0"),"","frei")</f>
        <v/>
      </c>
      <c r="U140" s="18" t="str">
        <f t="shared" si="48"/>
        <v/>
      </c>
      <c r="V140" s="18" t="str">
        <f>IF(A140=3,ROUND(EXPORT!F140,0),"")</f>
        <v/>
      </c>
      <c r="W140" s="18" t="str">
        <f>IF(A140=3,ROUND(EXPORT!J140,0),"")</f>
        <v/>
      </c>
      <c r="X140" s="18" t="str">
        <f>IF(A140=3,ROUND(EXPORT!I140,0),"")</f>
        <v/>
      </c>
      <c r="Y140" s="18" t="str">
        <f>IF(A140=3,ROUND(EXPORT!K140,0),"")</f>
        <v/>
      </c>
      <c r="Z140" s="18" t="str">
        <f>IF(A140=3,ROUND(EXPORT!EG140,1),"")</f>
        <v/>
      </c>
    </row>
    <row r="141" spans="1:32">
      <c r="A141" s="18">
        <f>EXPORT!A141</f>
        <v>3</v>
      </c>
      <c r="B141" s="18" t="str">
        <f>IF(ISBLANK(EXPORT!B141),"",EXPORT!B141)</f>
        <v>Brei Salzig Mittag</v>
      </c>
      <c r="C141" s="18" t="str">
        <f t="shared" si="41"/>
        <v>ACG</v>
      </c>
      <c r="D141" s="18" t="str">
        <f t="shared" si="42"/>
        <v xml:space="preserve"> (ACG)</v>
      </c>
      <c r="E141" s="18" t="str">
        <f t="shared" si="45"/>
        <v>Brei Salzig Mittag (ACG)</v>
      </c>
      <c r="F141" s="18" t="str">
        <f>IF(OR(EXPORT!EM141=0,EXPORT!EM141="",EXPORT!EM141="0"),"","A")</f>
        <v>A</v>
      </c>
      <c r="G141" s="18" t="str">
        <f>IF(OR(EXPORT!EN141=0,EXPORT!EN141="",EXPORT!EN141="0"),"","B")</f>
        <v/>
      </c>
      <c r="H141" s="18" t="str">
        <f>IF(OR(EXPORT!EO141=0,EXPORT!EO141="",EXPORT!EO141="0"),"","C")</f>
        <v>C</v>
      </c>
      <c r="I141" s="18" t="str">
        <f>IF(OR(EXPORT!EP141=0,EXPORT!EP141="",EXPORT!EP141="0"),"","D")</f>
        <v/>
      </c>
      <c r="J141" s="18" t="str">
        <f>IF(OR(EXPORT!EQ141=0,EXPORT!EQ141="",EXPORT!EQ141="0"),"","E")</f>
        <v/>
      </c>
      <c r="K141" s="18" t="str">
        <f>IF(OR(EXPORT!ER141=0,EXPORT!ER141="",EXPORT!ER141="0"),"","F")</f>
        <v/>
      </c>
      <c r="L141" s="18" t="str">
        <f>IF(OR(EXPORT!ES141=0,EXPORT!ES141="",EXPORT!ES141="0"),"","G")</f>
        <v>G</v>
      </c>
      <c r="M141" s="18" t="str">
        <f>IF(OR(EXPORT!ET141=0,EXPORT!ET141="",EXPORT!ET141="0"),"","H")</f>
        <v/>
      </c>
      <c r="N141" s="18" t="str">
        <f>IF(OR(EXPORT!EU141=0,EXPORT!EU141="",EXPORT!EU141="0"),"","L")</f>
        <v/>
      </c>
      <c r="O141" s="18" t="str">
        <f>IF(OR(EXPORT!EV141=0,EXPORT!EV141="",EXPORT!EV141="0"),"","M")</f>
        <v/>
      </c>
      <c r="P141" s="18" t="str">
        <f>IF(OR(EXPORT!EW141=0,EXPORT!EW141="",EXPORT!EW141="0"),"","N")</f>
        <v/>
      </c>
      <c r="Q141" s="18" t="str">
        <f>IF(OR(EXPORT!EX141=0,EXPORT!EX141="",EXPORT!EX141="0"),"","O")</f>
        <v/>
      </c>
      <c r="R141" s="18" t="str">
        <f>IF(OR(EXPORT!EY141=0,EXPORT!EY141="",EXPORT!EY141="0"),"","P")</f>
        <v/>
      </c>
      <c r="S141" s="18" t="str">
        <f>IF(OR(EXPORT!EZ141=0,EXPORT!EZ141="",EXPORT!EZ141="0"),"","W")</f>
        <v/>
      </c>
      <c r="T141" s="18" t="str">
        <f>IF(OR(EXPORT!FA141=0,EXPORT!FA141="",EXPORT!FA141="0"),"","frei")</f>
        <v/>
      </c>
      <c r="U141" s="18" t="str">
        <f t="shared" si="48"/>
        <v xml:space="preserve">724 Kcal / 29 g Fett / 32 g Proteine / 81 g KH / 6,8 BE </v>
      </c>
      <c r="V141" s="18">
        <f>IF(A141=3,ROUND(EXPORT!F141,0),"")</f>
        <v>724</v>
      </c>
      <c r="W141" s="18">
        <f>IF(A141=3,ROUND(EXPORT!J141,0),"")</f>
        <v>29</v>
      </c>
      <c r="X141" s="18">
        <f>IF(A141=3,ROUND(EXPORT!I141,0),"")</f>
        <v>32</v>
      </c>
      <c r="Y141" s="18">
        <f>IF(A141=3,ROUND(EXPORT!K141,0),"")</f>
        <v>81</v>
      </c>
      <c r="Z141" s="18">
        <f>IF(A141=3,ROUND(EXPORT!EG141,1),"")</f>
        <v>6.8</v>
      </c>
      <c r="AA141" s="18" t="str">
        <f t="shared" ref="AA141" si="49">IF($A141=3,AB141&amp;" Kcal / "&amp;AC141&amp;" g Fett / "&amp;AD141&amp;" g Proteine / "&amp;AE141&amp;" g KH / "&amp;AF141&amp;" BE ","")</f>
        <v xml:space="preserve">724 Kcal / 29 g Fett / 32 g Proteine / 81 g KH / 6,8 BE </v>
      </c>
      <c r="AB141" s="18">
        <f>V141</f>
        <v>724</v>
      </c>
      <c r="AC141" s="18">
        <f t="shared" ref="AC141:AF141" si="50">W141</f>
        <v>29</v>
      </c>
      <c r="AD141" s="18">
        <f t="shared" si="50"/>
        <v>32</v>
      </c>
      <c r="AE141" s="18">
        <f t="shared" si="50"/>
        <v>81</v>
      </c>
      <c r="AF141" s="18">
        <f t="shared" si="50"/>
        <v>6.8</v>
      </c>
    </row>
    <row r="142" spans="1:32">
      <c r="A142" s="18">
        <f>EXPORT!A142</f>
        <v>4</v>
      </c>
      <c r="B142" s="18" t="str">
        <f>IF(ISBLANK(EXPORT!B142),"",EXPORT!B142)</f>
        <v xml:space="preserve"> Selchflan</v>
      </c>
      <c r="C142" s="18" t="str">
        <f t="shared" si="41"/>
        <v>ACG</v>
      </c>
      <c r="D142" s="18" t="str">
        <f t="shared" si="42"/>
        <v xml:space="preserve"> (ACG)</v>
      </c>
      <c r="E142" s="18" t="str">
        <f t="shared" si="45"/>
        <v xml:space="preserve"> Selchflan (ACG)</v>
      </c>
      <c r="F142" s="18" t="str">
        <f>IF(OR(EXPORT!EM142=0,EXPORT!EM142="",EXPORT!EM142="0"),"","A")</f>
        <v>A</v>
      </c>
      <c r="G142" s="18" t="str">
        <f>IF(OR(EXPORT!EN142=0,EXPORT!EN142="",EXPORT!EN142="0"),"","B")</f>
        <v/>
      </c>
      <c r="H142" s="18" t="str">
        <f>IF(OR(EXPORT!EO142=0,EXPORT!EO142="",EXPORT!EO142="0"),"","C")</f>
        <v>C</v>
      </c>
      <c r="I142" s="18" t="str">
        <f>IF(OR(EXPORT!EP142=0,EXPORT!EP142="",EXPORT!EP142="0"),"","D")</f>
        <v/>
      </c>
      <c r="J142" s="18" t="str">
        <f>IF(OR(EXPORT!EQ142=0,EXPORT!EQ142="",EXPORT!EQ142="0"),"","E")</f>
        <v/>
      </c>
      <c r="K142" s="18" t="str">
        <f>IF(OR(EXPORT!ER142=0,EXPORT!ER142="",EXPORT!ER142="0"),"","F")</f>
        <v/>
      </c>
      <c r="L142" s="18" t="str">
        <f>IF(OR(EXPORT!ES142=0,EXPORT!ES142="",EXPORT!ES142="0"),"","G")</f>
        <v>G</v>
      </c>
      <c r="M142" s="18" t="str">
        <f>IF(OR(EXPORT!ET142=0,EXPORT!ET142="",EXPORT!ET142="0"),"","H")</f>
        <v/>
      </c>
      <c r="N142" s="18" t="str">
        <f>IF(OR(EXPORT!EU142=0,EXPORT!EU142="",EXPORT!EU142="0"),"","L")</f>
        <v/>
      </c>
      <c r="O142" s="18" t="str">
        <f>IF(OR(EXPORT!EV142=0,EXPORT!EV142="",EXPORT!EV142="0"),"","M")</f>
        <v/>
      </c>
      <c r="P142" s="18" t="str">
        <f>IF(OR(EXPORT!EW142=0,EXPORT!EW142="",EXPORT!EW142="0"),"","N")</f>
        <v/>
      </c>
      <c r="Q142" s="18" t="str">
        <f>IF(OR(EXPORT!EX142=0,EXPORT!EX142="",EXPORT!EX142="0"),"","O")</f>
        <v/>
      </c>
      <c r="R142" s="18" t="str">
        <f>IF(OR(EXPORT!EY142=0,EXPORT!EY142="",EXPORT!EY142="0"),"","P")</f>
        <v/>
      </c>
      <c r="S142" s="18" t="str">
        <f>IF(OR(EXPORT!EZ142=0,EXPORT!EZ142="",EXPORT!EZ142="0"),"","W")</f>
        <v/>
      </c>
      <c r="T142" s="18" t="str">
        <f>IF(OR(EXPORT!FA142=0,EXPORT!FA142="",EXPORT!FA142="0"),"","frei")</f>
        <v/>
      </c>
      <c r="U142" s="18" t="str">
        <f t="shared" si="48"/>
        <v/>
      </c>
      <c r="V142" s="18" t="str">
        <f>IF(A142=3,ROUND(EXPORT!F142,0),"")</f>
        <v/>
      </c>
      <c r="W142" s="18" t="str">
        <f>IF(A142=3,ROUND(EXPORT!J142,0),"")</f>
        <v/>
      </c>
      <c r="X142" s="18" t="str">
        <f>IF(A142=3,ROUND(EXPORT!I142,0),"")</f>
        <v/>
      </c>
      <c r="Y142" s="18" t="str">
        <f>IF(A142=3,ROUND(EXPORT!K142,0),"")</f>
        <v/>
      </c>
      <c r="Z142" s="18" t="str">
        <f>IF(A142=3,ROUND(EXPORT!EG142,1),"")</f>
        <v/>
      </c>
    </row>
    <row r="143" spans="1:32">
      <c r="A143" s="18">
        <f>EXPORT!A143</f>
        <v>4</v>
      </c>
      <c r="B143" s="18" t="str">
        <f>IF(ISBLANK(EXPORT!B143),"",EXPORT!B143)</f>
        <v xml:space="preserve"> mit</v>
      </c>
      <c r="C143" s="18" t="str">
        <f t="shared" si="41"/>
        <v/>
      </c>
      <c r="D143" s="18" t="str">
        <f t="shared" si="42"/>
        <v/>
      </c>
      <c r="E143" s="18" t="str">
        <f t="shared" si="45"/>
        <v xml:space="preserve"> mit</v>
      </c>
      <c r="F143" s="18" t="str">
        <f>IF(OR(EXPORT!EM143=0,EXPORT!EM143="",EXPORT!EM143="0"),"","A")</f>
        <v/>
      </c>
      <c r="G143" s="18" t="str">
        <f>IF(OR(EXPORT!EN143=0,EXPORT!EN143="",EXPORT!EN143="0"),"","B")</f>
        <v/>
      </c>
      <c r="H143" s="18" t="str">
        <f>IF(OR(EXPORT!EO143=0,EXPORT!EO143="",EXPORT!EO143="0"),"","C")</f>
        <v/>
      </c>
      <c r="I143" s="18" t="str">
        <f>IF(OR(EXPORT!EP143=0,EXPORT!EP143="",EXPORT!EP143="0"),"","D")</f>
        <v/>
      </c>
      <c r="J143" s="18" t="str">
        <f>IF(OR(EXPORT!EQ143=0,EXPORT!EQ143="",EXPORT!EQ143="0"),"","E")</f>
        <v/>
      </c>
      <c r="K143" s="18" t="str">
        <f>IF(OR(EXPORT!ER143=0,EXPORT!ER143="",EXPORT!ER143="0"),"","F")</f>
        <v/>
      </c>
      <c r="L143" s="18" t="str">
        <f>IF(OR(EXPORT!ES143=0,EXPORT!ES143="",EXPORT!ES143="0"),"","G")</f>
        <v/>
      </c>
      <c r="M143" s="18" t="str">
        <f>IF(OR(EXPORT!ET143=0,EXPORT!ET143="",EXPORT!ET143="0"),"","H")</f>
        <v/>
      </c>
      <c r="N143" s="18" t="str">
        <f>IF(OR(EXPORT!EU143=0,EXPORT!EU143="",EXPORT!EU143="0"),"","L")</f>
        <v/>
      </c>
      <c r="O143" s="18" t="str">
        <f>IF(OR(EXPORT!EV143=0,EXPORT!EV143="",EXPORT!EV143="0"),"","M")</f>
        <v/>
      </c>
      <c r="P143" s="18" t="str">
        <f>IF(OR(EXPORT!EW143=0,EXPORT!EW143="",EXPORT!EW143="0"),"","N")</f>
        <v/>
      </c>
      <c r="Q143" s="18" t="str">
        <f>IF(OR(EXPORT!EX143=0,EXPORT!EX143="",EXPORT!EX143="0"),"","O")</f>
        <v/>
      </c>
      <c r="R143" s="18" t="str">
        <f>IF(OR(EXPORT!EY143=0,EXPORT!EY143="",EXPORT!EY143="0"),"","P")</f>
        <v/>
      </c>
      <c r="S143" s="18" t="str">
        <f>IF(OR(EXPORT!EZ143=0,EXPORT!EZ143="",EXPORT!EZ143="0"),"","W")</f>
        <v/>
      </c>
      <c r="T143" s="18" t="str">
        <f>IF(OR(EXPORT!FA143=0,EXPORT!FA143="",EXPORT!FA143="0"),"","frei")</f>
        <v>frei</v>
      </c>
      <c r="U143" s="18" t="str">
        <f t="shared" si="48"/>
        <v/>
      </c>
      <c r="V143" s="18" t="str">
        <f>IF(A143=3,ROUND(EXPORT!F143,0),"")</f>
        <v/>
      </c>
      <c r="W143" s="18" t="str">
        <f>IF(A143=3,ROUND(EXPORT!J143,0),"")</f>
        <v/>
      </c>
      <c r="X143" s="18" t="str">
        <f>IF(A143=3,ROUND(EXPORT!I143,0),"")</f>
        <v/>
      </c>
      <c r="Y143" s="18" t="str">
        <f>IF(A143=3,ROUND(EXPORT!K143,0),"")</f>
        <v/>
      </c>
      <c r="Z143" s="18" t="str">
        <f>IF(A143=3,ROUND(EXPORT!EG143,1),"")</f>
        <v/>
      </c>
    </row>
    <row r="144" spans="1:32">
      <c r="A144" s="18">
        <f>EXPORT!A144</f>
        <v>4</v>
      </c>
      <c r="B144" s="18" t="str">
        <f>IF(ISBLANK(EXPORT!B144),"",EXPORT!B144)</f>
        <v>pürierten Krautfleckerln</v>
      </c>
      <c r="C144" s="18" t="str">
        <f t="shared" si="41"/>
        <v>AC</v>
      </c>
      <c r="D144" s="18" t="str">
        <f t="shared" si="42"/>
        <v xml:space="preserve"> (AC)</v>
      </c>
      <c r="E144" s="18" t="str">
        <f t="shared" si="45"/>
        <v>pürierten Krautfleckerln (AC)</v>
      </c>
      <c r="F144" s="18" t="str">
        <f>IF(OR(EXPORT!EM144=0,EXPORT!EM144="",EXPORT!EM144="0"),"","A")</f>
        <v>A</v>
      </c>
      <c r="G144" s="18" t="str">
        <f>IF(OR(EXPORT!EN144=0,EXPORT!EN144="",EXPORT!EN144="0"),"","B")</f>
        <v/>
      </c>
      <c r="H144" s="18" t="str">
        <f>IF(OR(EXPORT!EO144=0,EXPORT!EO144="",EXPORT!EO144="0"),"","C")</f>
        <v>C</v>
      </c>
      <c r="I144" s="18" t="str">
        <f>IF(OR(EXPORT!EP144=0,EXPORT!EP144="",EXPORT!EP144="0"),"","D")</f>
        <v/>
      </c>
      <c r="J144" s="18" t="str">
        <f>IF(OR(EXPORT!EQ144=0,EXPORT!EQ144="",EXPORT!EQ144="0"),"","E")</f>
        <v/>
      </c>
      <c r="K144" s="18" t="str">
        <f>IF(OR(EXPORT!ER144=0,EXPORT!ER144="",EXPORT!ER144="0"),"","F")</f>
        <v/>
      </c>
      <c r="L144" s="18" t="str">
        <f>IF(OR(EXPORT!ES144=0,EXPORT!ES144="",EXPORT!ES144="0"),"","G")</f>
        <v/>
      </c>
      <c r="M144" s="18" t="str">
        <f>IF(OR(EXPORT!ET144=0,EXPORT!ET144="",EXPORT!ET144="0"),"","H")</f>
        <v/>
      </c>
      <c r="N144" s="18" t="str">
        <f>IF(OR(EXPORT!EU144=0,EXPORT!EU144="",EXPORT!EU144="0"),"","L")</f>
        <v/>
      </c>
      <c r="O144" s="18" t="str">
        <f>IF(OR(EXPORT!EV144=0,EXPORT!EV144="",EXPORT!EV144="0"),"","M")</f>
        <v/>
      </c>
      <c r="P144" s="18" t="str">
        <f>IF(OR(EXPORT!EW144=0,EXPORT!EW144="",EXPORT!EW144="0"),"","N")</f>
        <v/>
      </c>
      <c r="Q144" s="18" t="str">
        <f>IF(OR(EXPORT!EX144=0,EXPORT!EX144="",EXPORT!EX144="0"),"","O")</f>
        <v/>
      </c>
      <c r="R144" s="18" t="str">
        <f>IF(OR(EXPORT!EY144=0,EXPORT!EY144="",EXPORT!EY144="0"),"","P")</f>
        <v/>
      </c>
      <c r="S144" s="18" t="str">
        <f>IF(OR(EXPORT!EZ144=0,EXPORT!EZ144="",EXPORT!EZ144="0"),"","W")</f>
        <v/>
      </c>
      <c r="T144" s="18" t="str">
        <f>IF(OR(EXPORT!FA144=0,EXPORT!FA144="",EXPORT!FA144="0"),"","frei")</f>
        <v/>
      </c>
      <c r="U144" s="18" t="str">
        <f t="shared" si="48"/>
        <v/>
      </c>
      <c r="V144" s="18" t="str">
        <f>IF(A144=3,ROUND(EXPORT!F144,0),"")</f>
        <v/>
      </c>
      <c r="W144" s="18" t="str">
        <f>IF(A144=3,ROUND(EXPORT!J144,0),"")</f>
        <v/>
      </c>
      <c r="X144" s="18" t="str">
        <f>IF(A144=3,ROUND(EXPORT!I144,0),"")</f>
        <v/>
      </c>
      <c r="Y144" s="18" t="str">
        <f>IF(A144=3,ROUND(EXPORT!K144,0),"")</f>
        <v/>
      </c>
      <c r="Z144" s="18" t="str">
        <f>IF(A144=3,ROUND(EXPORT!EG144,1),"")</f>
        <v/>
      </c>
    </row>
    <row r="145" spans="1:32">
      <c r="A145" s="18">
        <f>EXPORT!A145</f>
        <v>3</v>
      </c>
      <c r="B145" s="18" t="str">
        <f>IF(ISBLANK(EXPORT!B145),"",EXPORT!B145)</f>
        <v>Dessert Mittagessen</v>
      </c>
      <c r="C145" s="18" t="str">
        <f t="shared" si="41"/>
        <v>G</v>
      </c>
      <c r="D145" s="18" t="str">
        <f t="shared" si="42"/>
        <v xml:space="preserve"> (G)</v>
      </c>
      <c r="E145" s="18" t="str">
        <f t="shared" si="45"/>
        <v>Dessert Mittagessen (G)</v>
      </c>
      <c r="F145" s="18" t="str">
        <f>IF(OR(EXPORT!EM145=0,EXPORT!EM145="",EXPORT!EM145="0"),"","A")</f>
        <v/>
      </c>
      <c r="G145" s="18" t="str">
        <f>IF(OR(EXPORT!EN145=0,EXPORT!EN145="",EXPORT!EN145="0"),"","B")</f>
        <v/>
      </c>
      <c r="H145" s="18" t="str">
        <f>IF(OR(EXPORT!EO145=0,EXPORT!EO145="",EXPORT!EO145="0"),"","C")</f>
        <v/>
      </c>
      <c r="I145" s="18" t="str">
        <f>IF(OR(EXPORT!EP145=0,EXPORT!EP145="",EXPORT!EP145="0"),"","D")</f>
        <v/>
      </c>
      <c r="J145" s="18" t="str">
        <f>IF(OR(EXPORT!EQ145=0,EXPORT!EQ145="",EXPORT!EQ145="0"),"","E")</f>
        <v/>
      </c>
      <c r="K145" s="18" t="str">
        <f>IF(OR(EXPORT!ER145=0,EXPORT!ER145="",EXPORT!ER145="0"),"","F")</f>
        <v/>
      </c>
      <c r="L145" s="18" t="str">
        <f>IF(OR(EXPORT!ES145=0,EXPORT!ES145="",EXPORT!ES145="0"),"","G")</f>
        <v>G</v>
      </c>
      <c r="M145" s="18" t="str">
        <f>IF(OR(EXPORT!ET145=0,EXPORT!ET145="",EXPORT!ET145="0"),"","H")</f>
        <v/>
      </c>
      <c r="N145" s="18" t="str">
        <f>IF(OR(EXPORT!EU145=0,EXPORT!EU145="",EXPORT!EU145="0"),"","L")</f>
        <v/>
      </c>
      <c r="O145" s="18" t="str">
        <f>IF(OR(EXPORT!EV145=0,EXPORT!EV145="",EXPORT!EV145="0"),"","M")</f>
        <v/>
      </c>
      <c r="P145" s="18" t="str">
        <f>IF(OR(EXPORT!EW145=0,EXPORT!EW145="",EXPORT!EW145="0"),"","N")</f>
        <v/>
      </c>
      <c r="Q145" s="18" t="str">
        <f>IF(OR(EXPORT!EX145=0,EXPORT!EX145="",EXPORT!EX145="0"),"","O")</f>
        <v/>
      </c>
      <c r="R145" s="18" t="str">
        <f>IF(OR(EXPORT!EY145=0,EXPORT!EY145="",EXPORT!EY145="0"),"","P")</f>
        <v/>
      </c>
      <c r="S145" s="18" t="str">
        <f>IF(OR(EXPORT!EZ145=0,EXPORT!EZ145="",EXPORT!EZ145="0"),"","W")</f>
        <v/>
      </c>
      <c r="T145" s="18" t="str">
        <f>IF(OR(EXPORT!FA145=0,EXPORT!FA145="",EXPORT!FA145="0"),"","frei")</f>
        <v/>
      </c>
      <c r="U145" s="18" t="str">
        <f t="shared" si="48"/>
        <v xml:space="preserve">129 Kcal / 3 g Fett / 5 g Proteine / 19 g KH / 1,6 BE </v>
      </c>
      <c r="V145" s="18">
        <f>IF(A145=3,ROUND(EXPORT!F145,0),"")</f>
        <v>129</v>
      </c>
      <c r="W145" s="18">
        <f>IF(A145=3,ROUND(EXPORT!J145,0),"")</f>
        <v>3</v>
      </c>
      <c r="X145" s="18">
        <f>IF(A145=3,ROUND(EXPORT!I145,0),"")</f>
        <v>5</v>
      </c>
      <c r="Y145" s="18">
        <f>IF(A145=3,ROUND(EXPORT!K145,0),"")</f>
        <v>19</v>
      </c>
      <c r="Z145" s="18">
        <f>IF(A145=3,ROUND(EXPORT!EG145,1),"")</f>
        <v>1.6</v>
      </c>
      <c r="AA145" s="18" t="str">
        <f t="shared" ref="AA145:AA146" si="51">IF($A145=3,AB145&amp;" Kcal / "&amp;AC145&amp;" g Fett / "&amp;AD145&amp;" g Proteine / "&amp;AE145&amp;" g KH / "&amp;AF145&amp;" BE ","")</f>
        <v xml:space="preserve">129 Kcal / 3 g Fett / 5 g Proteine / 19 g KH / 1,6 BE </v>
      </c>
      <c r="AB145" s="18">
        <f>V145</f>
        <v>129</v>
      </c>
      <c r="AC145" s="18">
        <f t="shared" ref="AC145:AF145" si="52">W145</f>
        <v>3</v>
      </c>
      <c r="AD145" s="18">
        <f t="shared" si="52"/>
        <v>5</v>
      </c>
      <c r="AE145" s="18">
        <f t="shared" si="52"/>
        <v>19</v>
      </c>
      <c r="AF145" s="18">
        <f t="shared" si="52"/>
        <v>1.6</v>
      </c>
    </row>
    <row r="146" spans="1:32">
      <c r="A146" s="18">
        <f>EXPORT!A146</f>
        <v>4</v>
      </c>
      <c r="B146" s="18" t="str">
        <f>IF(ISBLANK(EXPORT!B146),"",EXPORT!B146)</f>
        <v>Fruchtkuchen</v>
      </c>
      <c r="C146" s="18" t="str">
        <f t="shared" si="41"/>
        <v>G</v>
      </c>
      <c r="D146" s="18" t="str">
        <f t="shared" si="42"/>
        <v xml:space="preserve"> (G)</v>
      </c>
      <c r="E146" s="18" t="str">
        <f t="shared" si="45"/>
        <v>Fruchtkuchen (G)</v>
      </c>
      <c r="F146" s="18" t="str">
        <f>IF(OR(EXPORT!EM146=0,EXPORT!EM146="",EXPORT!EM146="0"),"","A")</f>
        <v/>
      </c>
      <c r="G146" s="18" t="str">
        <f>IF(OR(EXPORT!EN146=0,EXPORT!EN146="",EXPORT!EN146="0"),"","B")</f>
        <v/>
      </c>
      <c r="H146" s="18" t="str">
        <f>IF(OR(EXPORT!EO146=0,EXPORT!EO146="",EXPORT!EO146="0"),"","C")</f>
        <v/>
      </c>
      <c r="I146" s="18" t="str">
        <f>IF(OR(EXPORT!EP146=0,EXPORT!EP146="",EXPORT!EP146="0"),"","D")</f>
        <v/>
      </c>
      <c r="J146" s="18" t="str">
        <f>IF(OR(EXPORT!EQ146=0,EXPORT!EQ146="",EXPORT!EQ146="0"),"","E")</f>
        <v/>
      </c>
      <c r="K146" s="18" t="str">
        <f>IF(OR(EXPORT!ER146=0,EXPORT!ER146="",EXPORT!ER146="0"),"","F")</f>
        <v/>
      </c>
      <c r="L146" s="18" t="str">
        <f>IF(OR(EXPORT!ES146=0,EXPORT!ES146="",EXPORT!ES146="0"),"","G")</f>
        <v>G</v>
      </c>
      <c r="M146" s="18" t="str">
        <f>IF(OR(EXPORT!ET146=0,EXPORT!ET146="",EXPORT!ET146="0"),"","H")</f>
        <v/>
      </c>
      <c r="N146" s="18" t="str">
        <f>IF(OR(EXPORT!EU146=0,EXPORT!EU146="",EXPORT!EU146="0"),"","L")</f>
        <v/>
      </c>
      <c r="O146" s="18" t="str">
        <f>IF(OR(EXPORT!EV146=0,EXPORT!EV146="",EXPORT!EV146="0"),"","M")</f>
        <v/>
      </c>
      <c r="P146" s="18" t="str">
        <f>IF(OR(EXPORT!EW146=0,EXPORT!EW146="",EXPORT!EW146="0"),"","N")</f>
        <v/>
      </c>
      <c r="Q146" s="18" t="str">
        <f>IF(OR(EXPORT!EX146=0,EXPORT!EX146="",EXPORT!EX146="0"),"","O")</f>
        <v/>
      </c>
      <c r="R146" s="18" t="str">
        <f>IF(OR(EXPORT!EY146=0,EXPORT!EY146="",EXPORT!EY146="0"),"","P")</f>
        <v/>
      </c>
      <c r="S146" s="18" t="str">
        <f>IF(OR(EXPORT!EZ146=0,EXPORT!EZ146="",EXPORT!EZ146="0"),"","W")</f>
        <v/>
      </c>
      <c r="T146" s="18" t="str">
        <f>IF(OR(EXPORT!FA146=0,EXPORT!FA146="",EXPORT!FA146="0"),"","frei")</f>
        <v/>
      </c>
      <c r="U146" s="18" t="str">
        <f t="shared" si="48"/>
        <v/>
      </c>
      <c r="V146" s="18" t="str">
        <f>IF(A146=3,ROUND(EXPORT!F146,0),"")</f>
        <v/>
      </c>
      <c r="W146" s="18" t="str">
        <f>IF(A146=3,ROUND(EXPORT!J146,0),"")</f>
        <v/>
      </c>
      <c r="X146" s="18" t="str">
        <f>IF(A146=3,ROUND(EXPORT!I146,0),"")</f>
        <v/>
      </c>
      <c r="Y146" s="18" t="str">
        <f>IF(A146=3,ROUND(EXPORT!K146,0),"")</f>
        <v/>
      </c>
      <c r="Z146" s="18" t="str">
        <f>IF(A146=3,ROUND(EXPORT!EG146,1),"")</f>
        <v/>
      </c>
      <c r="AA146" s="18" t="str">
        <f t="shared" si="51"/>
        <v/>
      </c>
    </row>
    <row r="147" spans="1:32">
      <c r="A147" s="18">
        <f>EXPORT!A147</f>
        <v>2</v>
      </c>
      <c r="B147" s="18" t="str">
        <f>IF(ISBLANK(EXPORT!B147),"",EXPORT!B147)</f>
        <v>Abendessen</v>
      </c>
      <c r="C147" s="18" t="str">
        <f t="shared" si="41"/>
        <v/>
      </c>
      <c r="D147" s="18" t="str">
        <f t="shared" si="42"/>
        <v/>
      </c>
      <c r="E147" s="18" t="str">
        <f t="shared" si="45"/>
        <v>Abendessen</v>
      </c>
      <c r="F147" s="18" t="str">
        <f>IF(OR(EXPORT!EM147=0,EXPORT!EM147="",EXPORT!EM147="0"),"","A")</f>
        <v/>
      </c>
      <c r="G147" s="18" t="str">
        <f>IF(OR(EXPORT!EN147=0,EXPORT!EN147="",EXPORT!EN147="0"),"","B")</f>
        <v/>
      </c>
      <c r="H147" s="18" t="str">
        <f>IF(OR(EXPORT!EO147=0,EXPORT!EO147="",EXPORT!EO147="0"),"","C")</f>
        <v/>
      </c>
      <c r="I147" s="18" t="str">
        <f>IF(OR(EXPORT!EP147=0,EXPORT!EP147="",EXPORT!EP147="0"),"","D")</f>
        <v/>
      </c>
      <c r="J147" s="18" t="str">
        <f>IF(OR(EXPORT!EQ147=0,EXPORT!EQ147="",EXPORT!EQ147="0"),"","E")</f>
        <v/>
      </c>
      <c r="K147" s="18" t="str">
        <f>IF(OR(EXPORT!ER147=0,EXPORT!ER147="",EXPORT!ER147="0"),"","F")</f>
        <v/>
      </c>
      <c r="L147" s="18" t="str">
        <f>IF(OR(EXPORT!ES147=0,EXPORT!ES147="",EXPORT!ES147="0"),"","G")</f>
        <v/>
      </c>
      <c r="M147" s="18" t="str">
        <f>IF(OR(EXPORT!ET147=0,EXPORT!ET147="",EXPORT!ET147="0"),"","H")</f>
        <v/>
      </c>
      <c r="N147" s="18" t="str">
        <f>IF(OR(EXPORT!EU147=0,EXPORT!EU147="",EXPORT!EU147="0"),"","L")</f>
        <v/>
      </c>
      <c r="O147" s="18" t="str">
        <f>IF(OR(EXPORT!EV147=0,EXPORT!EV147="",EXPORT!EV147="0"),"","M")</f>
        <v/>
      </c>
      <c r="P147" s="18" t="str">
        <f>IF(OR(EXPORT!EW147=0,EXPORT!EW147="",EXPORT!EW147="0"),"","N")</f>
        <v/>
      </c>
      <c r="Q147" s="18" t="str">
        <f>IF(OR(EXPORT!EX147=0,EXPORT!EX147="",EXPORT!EX147="0"),"","O")</f>
        <v/>
      </c>
      <c r="R147" s="18" t="str">
        <f>IF(OR(EXPORT!EY147=0,EXPORT!EY147="",EXPORT!EY147="0"),"","P")</f>
        <v/>
      </c>
      <c r="S147" s="18" t="str">
        <f>IF(OR(EXPORT!EZ147=0,EXPORT!EZ147="",EXPORT!EZ147="0"),"","W")</f>
        <v/>
      </c>
      <c r="T147" s="18" t="str">
        <f>IF(OR(EXPORT!FA147=0,EXPORT!FA147="",EXPORT!FA147="0"),"","frei")</f>
        <v/>
      </c>
      <c r="U147" s="18" t="str">
        <f t="shared" si="48"/>
        <v/>
      </c>
      <c r="V147" s="18" t="str">
        <f>IF(A147=3,ROUND(EXPORT!F147,0),"")</f>
        <v/>
      </c>
      <c r="W147" s="18" t="str">
        <f>IF(A147=3,ROUND(EXPORT!J147,0),"")</f>
        <v/>
      </c>
      <c r="X147" s="18" t="str">
        <f>IF(A147=3,ROUND(EXPORT!I147,0),"")</f>
        <v/>
      </c>
      <c r="Y147" s="18" t="str">
        <f>IF(A147=3,ROUND(EXPORT!K147,0),"")</f>
        <v/>
      </c>
      <c r="Z147" s="18" t="str">
        <f>IF(A147=3,ROUND(EXPORT!EG147,1),"")</f>
        <v/>
      </c>
    </row>
    <row r="148" spans="1:32">
      <c r="A148" s="18">
        <f>EXPORT!A148</f>
        <v>3</v>
      </c>
      <c r="B148" s="18" t="str">
        <f>IF(ISBLANK(EXPORT!B148),"",EXPORT!B148)</f>
        <v>Suppe Abendessen</v>
      </c>
      <c r="C148" s="18" t="str">
        <f t="shared" si="41"/>
        <v>AGL</v>
      </c>
      <c r="D148" s="18" t="str">
        <f t="shared" si="42"/>
        <v xml:space="preserve"> (AGL)</v>
      </c>
      <c r="E148" s="18" t="str">
        <f t="shared" si="45"/>
        <v>Suppe Abendessen (AGL)</v>
      </c>
      <c r="F148" s="18" t="str">
        <f>IF(OR(EXPORT!EM148=0,EXPORT!EM148="",EXPORT!EM148="0"),"","A")</f>
        <v>A</v>
      </c>
      <c r="G148" s="18" t="str">
        <f>IF(OR(EXPORT!EN148=0,EXPORT!EN148="",EXPORT!EN148="0"),"","B")</f>
        <v/>
      </c>
      <c r="H148" s="18" t="str">
        <f>IF(OR(EXPORT!EO148=0,EXPORT!EO148="",EXPORT!EO148="0"),"","C")</f>
        <v/>
      </c>
      <c r="I148" s="18" t="str">
        <f>IF(OR(EXPORT!EP148=0,EXPORT!EP148="",EXPORT!EP148="0"),"","D")</f>
        <v/>
      </c>
      <c r="J148" s="18" t="str">
        <f>IF(OR(EXPORT!EQ148=0,EXPORT!EQ148="",EXPORT!EQ148="0"),"","E")</f>
        <v/>
      </c>
      <c r="K148" s="18" t="str">
        <f>IF(OR(EXPORT!ER148=0,EXPORT!ER148="",EXPORT!ER148="0"),"","F")</f>
        <v/>
      </c>
      <c r="L148" s="18" t="str">
        <f>IF(OR(EXPORT!ES148=0,EXPORT!ES148="",EXPORT!ES148="0"),"","G")</f>
        <v>G</v>
      </c>
      <c r="M148" s="18" t="str">
        <f>IF(OR(EXPORT!ET148=0,EXPORT!ET148="",EXPORT!ET148="0"),"","H")</f>
        <v/>
      </c>
      <c r="N148" s="18" t="str">
        <f>IF(OR(EXPORT!EU148=0,EXPORT!EU148="",EXPORT!EU148="0"),"","L")</f>
        <v>L</v>
      </c>
      <c r="O148" s="18" t="str">
        <f>IF(OR(EXPORT!EV148=0,EXPORT!EV148="",EXPORT!EV148="0"),"","M")</f>
        <v/>
      </c>
      <c r="P148" s="18" t="str">
        <f>IF(OR(EXPORT!EW148=0,EXPORT!EW148="",EXPORT!EW148="0"),"","N")</f>
        <v/>
      </c>
      <c r="Q148" s="18" t="str">
        <f>IF(OR(EXPORT!EX148=0,EXPORT!EX148="",EXPORT!EX148="0"),"","O")</f>
        <v/>
      </c>
      <c r="R148" s="18" t="str">
        <f>IF(OR(EXPORT!EY148=0,EXPORT!EY148="",EXPORT!EY148="0"),"","P")</f>
        <v/>
      </c>
      <c r="S148" s="18" t="str">
        <f>IF(OR(EXPORT!EZ148=0,EXPORT!EZ148="",EXPORT!EZ148="0"),"","W")</f>
        <v/>
      </c>
      <c r="T148" s="18" t="str">
        <f>IF(OR(EXPORT!FA148=0,EXPORT!FA148="",EXPORT!FA148="0"),"","frei")</f>
        <v/>
      </c>
      <c r="U148" s="18" t="str">
        <f t="shared" si="48"/>
        <v xml:space="preserve">126 Kcal / 7 g Fett / 4 g Proteine / 12 g KH / 1 BE </v>
      </c>
      <c r="V148" s="18">
        <f>IF(A148=3,ROUND(EXPORT!F148,0),"")</f>
        <v>126</v>
      </c>
      <c r="W148" s="18">
        <f>IF(A148=3,ROUND(EXPORT!J148,0),"")</f>
        <v>7</v>
      </c>
      <c r="X148" s="18">
        <f>IF(A148=3,ROUND(EXPORT!I148,0),"")</f>
        <v>4</v>
      </c>
      <c r="Y148" s="18">
        <f>IF(A148=3,ROUND(EXPORT!K148,0),"")</f>
        <v>12</v>
      </c>
      <c r="Z148" s="18">
        <f>IF(A148=3,ROUND(EXPORT!EG148,1),"")</f>
        <v>1</v>
      </c>
    </row>
    <row r="149" spans="1:32">
      <c r="A149" s="18">
        <f>EXPORT!A149</f>
        <v>4</v>
      </c>
      <c r="B149" s="18" t="str">
        <f>IF(ISBLANK(EXPORT!B149),"",EXPORT!B149)</f>
        <v>Karottencremesuppe</v>
      </c>
      <c r="C149" s="18" t="str">
        <f t="shared" si="41"/>
        <v>AGL</v>
      </c>
      <c r="D149" s="18" t="str">
        <f t="shared" si="42"/>
        <v xml:space="preserve"> (AGL)</v>
      </c>
      <c r="E149" s="18" t="str">
        <f t="shared" si="45"/>
        <v>Karottencremesuppe (AGL)</v>
      </c>
      <c r="F149" s="18" t="str">
        <f>IF(OR(EXPORT!EM149=0,EXPORT!EM149="",EXPORT!EM149="0"),"","A")</f>
        <v>A</v>
      </c>
      <c r="G149" s="18" t="str">
        <f>IF(OR(EXPORT!EN149=0,EXPORT!EN149="",EXPORT!EN149="0"),"","B")</f>
        <v/>
      </c>
      <c r="H149" s="18" t="str">
        <f>IF(OR(EXPORT!EO149=0,EXPORT!EO149="",EXPORT!EO149="0"),"","C")</f>
        <v/>
      </c>
      <c r="I149" s="18" t="str">
        <f>IF(OR(EXPORT!EP149=0,EXPORT!EP149="",EXPORT!EP149="0"),"","D")</f>
        <v/>
      </c>
      <c r="J149" s="18" t="str">
        <f>IF(OR(EXPORT!EQ149=0,EXPORT!EQ149="",EXPORT!EQ149="0"),"","E")</f>
        <v/>
      </c>
      <c r="K149" s="18" t="str">
        <f>IF(OR(EXPORT!ER149=0,EXPORT!ER149="",EXPORT!ER149="0"),"","F")</f>
        <v/>
      </c>
      <c r="L149" s="18" t="str">
        <f>IF(OR(EXPORT!ES149=0,EXPORT!ES149="",EXPORT!ES149="0"),"","G")</f>
        <v>G</v>
      </c>
      <c r="M149" s="18" t="str">
        <f>IF(OR(EXPORT!ET149=0,EXPORT!ET149="",EXPORT!ET149="0"),"","H")</f>
        <v/>
      </c>
      <c r="N149" s="18" t="str">
        <f>IF(OR(EXPORT!EU149=0,EXPORT!EU149="",EXPORT!EU149="0"),"","L")</f>
        <v>L</v>
      </c>
      <c r="O149" s="18" t="str">
        <f>IF(OR(EXPORT!EV149=0,EXPORT!EV149="",EXPORT!EV149="0"),"","M")</f>
        <v/>
      </c>
      <c r="P149" s="18" t="str">
        <f>IF(OR(EXPORT!EW149=0,EXPORT!EW149="",EXPORT!EW149="0"),"","N")</f>
        <v/>
      </c>
      <c r="Q149" s="18" t="str">
        <f>IF(OR(EXPORT!EX149=0,EXPORT!EX149="",EXPORT!EX149="0"),"","O")</f>
        <v/>
      </c>
      <c r="R149" s="18" t="str">
        <f>IF(OR(EXPORT!EY149=0,EXPORT!EY149="",EXPORT!EY149="0"),"","P")</f>
        <v/>
      </c>
      <c r="S149" s="18" t="str">
        <f>IF(OR(EXPORT!EZ149=0,EXPORT!EZ149="",EXPORT!EZ149="0"),"","W")</f>
        <v/>
      </c>
      <c r="T149" s="18" t="str">
        <f>IF(OR(EXPORT!FA149=0,EXPORT!FA149="",EXPORT!FA149="0"),"","frei")</f>
        <v/>
      </c>
      <c r="U149" s="18" t="str">
        <f t="shared" si="48"/>
        <v/>
      </c>
      <c r="V149" s="18" t="str">
        <f>IF(A149=3,ROUND(EXPORT!F149,0),"")</f>
        <v/>
      </c>
      <c r="W149" s="18" t="str">
        <f>IF(A149=3,ROUND(EXPORT!J149,0),"")</f>
        <v/>
      </c>
      <c r="X149" s="18" t="str">
        <f>IF(A149=3,ROUND(EXPORT!I149,0),"")</f>
        <v/>
      </c>
      <c r="Y149" s="18" t="str">
        <f>IF(A149=3,ROUND(EXPORT!K149,0),"")</f>
        <v/>
      </c>
      <c r="Z149" s="18" t="str">
        <f>IF(A149=3,ROUND(EXPORT!EG149,1),"")</f>
        <v/>
      </c>
    </row>
    <row r="150" spans="1:32">
      <c r="A150" s="18">
        <f>EXPORT!A150</f>
        <v>3</v>
      </c>
      <c r="B150" s="18" t="str">
        <f>IF(ISBLANK(EXPORT!B150),"",EXPORT!B150)</f>
        <v>Abendessen</v>
      </c>
      <c r="C150" s="18" t="str">
        <f t="shared" si="41"/>
        <v>C</v>
      </c>
      <c r="D150" s="18" t="str">
        <f t="shared" si="42"/>
        <v xml:space="preserve"> (C)</v>
      </c>
      <c r="E150" s="18" t="str">
        <f t="shared" si="45"/>
        <v>Abendessen (C)</v>
      </c>
      <c r="F150" s="18" t="str">
        <f>IF(OR(EXPORT!EM150=0,EXPORT!EM150="",EXPORT!EM150="0"),"","A")</f>
        <v/>
      </c>
      <c r="G150" s="18" t="str">
        <f>IF(OR(EXPORT!EN150=0,EXPORT!EN150="",EXPORT!EN150="0"),"","B")</f>
        <v/>
      </c>
      <c r="H150" s="18" t="str">
        <f>IF(OR(EXPORT!EO150=0,EXPORT!EO150="",EXPORT!EO150="0"),"","C")</f>
        <v>C</v>
      </c>
      <c r="I150" s="18" t="str">
        <f>IF(OR(EXPORT!EP150=0,EXPORT!EP150="",EXPORT!EP150="0"),"","D")</f>
        <v/>
      </c>
      <c r="J150" s="18" t="str">
        <f>IF(OR(EXPORT!EQ150=0,EXPORT!EQ150="",EXPORT!EQ150="0"),"","E")</f>
        <v/>
      </c>
      <c r="K150" s="18" t="str">
        <f>IF(OR(EXPORT!ER150=0,EXPORT!ER150="",EXPORT!ER150="0"),"","F")</f>
        <v/>
      </c>
      <c r="L150" s="18" t="str">
        <f>IF(OR(EXPORT!ES150=0,EXPORT!ES150="",EXPORT!ES150="0"),"","G")</f>
        <v/>
      </c>
      <c r="M150" s="18" t="str">
        <f>IF(OR(EXPORT!ET150=0,EXPORT!ET150="",EXPORT!ET150="0"),"","H")</f>
        <v/>
      </c>
      <c r="N150" s="18" t="str">
        <f>IF(OR(EXPORT!EU150=0,EXPORT!EU150="",EXPORT!EU150="0"),"","L")</f>
        <v/>
      </c>
      <c r="O150" s="18" t="str">
        <f>IF(OR(EXPORT!EV150=0,EXPORT!EV150="",EXPORT!EV150="0"),"","M")</f>
        <v/>
      </c>
      <c r="P150" s="18" t="str">
        <f>IF(OR(EXPORT!EW150=0,EXPORT!EW150="",EXPORT!EW150="0"),"","N")</f>
        <v/>
      </c>
      <c r="Q150" s="18" t="str">
        <f>IF(OR(EXPORT!EX150=0,EXPORT!EX150="",EXPORT!EX150="0"),"","O")</f>
        <v/>
      </c>
      <c r="R150" s="18" t="str">
        <f>IF(OR(EXPORT!EY150=0,EXPORT!EY150="",EXPORT!EY150="0"),"","P")</f>
        <v/>
      </c>
      <c r="S150" s="18" t="str">
        <f>IF(OR(EXPORT!EZ150=0,EXPORT!EZ150="",EXPORT!EZ150="0"),"","W")</f>
        <v/>
      </c>
      <c r="T150" s="18" t="str">
        <f>IF(OR(EXPORT!FA150=0,EXPORT!FA150="",EXPORT!FA150="0"),"","frei")</f>
        <v/>
      </c>
      <c r="U150" s="18" t="str">
        <f t="shared" si="48"/>
        <v xml:space="preserve">441 Kcal / 17 g Fett / 13 g Proteine / 57 g KH / 4,7 BE </v>
      </c>
      <c r="V150" s="18">
        <f>IF(A150=3,ROUND(EXPORT!F150,0),"")</f>
        <v>441</v>
      </c>
      <c r="W150" s="18">
        <f>IF(A150=3,ROUND(EXPORT!J150,0),"")</f>
        <v>17</v>
      </c>
      <c r="X150" s="18">
        <f>IF(A150=3,ROUND(EXPORT!I150,0),"")</f>
        <v>13</v>
      </c>
      <c r="Y150" s="18">
        <f>IF(A150=3,ROUND(EXPORT!K150,0),"")</f>
        <v>57</v>
      </c>
      <c r="Z150" s="18">
        <f>IF(A150=3,ROUND(EXPORT!EG150,1),"")</f>
        <v>4.7</v>
      </c>
      <c r="AA150" s="18" t="str">
        <f t="shared" ref="AA150" si="53">IF($A150=3,AB150&amp;" Kcal / "&amp;AC150&amp;" g Fett / "&amp;AD150&amp;" g Proteine / "&amp;AE150&amp;" g KH / "&amp;AF150&amp;" BE ","")</f>
        <v xml:space="preserve">567 Kcal / 24 g Fett / 17 g Proteine / 69 g KH / 5,7 BE </v>
      </c>
      <c r="AB150" s="18">
        <f>V150+V148</f>
        <v>567</v>
      </c>
      <c r="AC150" s="18">
        <f t="shared" ref="AC150:AF150" si="54">W150+W148</f>
        <v>24</v>
      </c>
      <c r="AD150" s="18">
        <f t="shared" si="54"/>
        <v>17</v>
      </c>
      <c r="AE150" s="18">
        <f t="shared" si="54"/>
        <v>69</v>
      </c>
      <c r="AF150" s="18">
        <f t="shared" si="54"/>
        <v>5.7</v>
      </c>
    </row>
    <row r="151" spans="1:32">
      <c r="A151" s="18">
        <f>EXPORT!A151</f>
        <v>4</v>
      </c>
      <c r="B151" s="18" t="str">
        <f>IF(ISBLANK(EXPORT!B151),"",EXPORT!B151)</f>
        <v xml:space="preserve"> Erdäpfelpuffer</v>
      </c>
      <c r="C151" s="18" t="str">
        <f t="shared" si="41"/>
        <v>C</v>
      </c>
      <c r="D151" s="18" t="str">
        <f t="shared" si="42"/>
        <v xml:space="preserve"> (C)</v>
      </c>
      <c r="E151" s="18" t="str">
        <f t="shared" si="45"/>
        <v xml:space="preserve"> Erdäpfelpuffer (C)</v>
      </c>
      <c r="F151" s="18" t="str">
        <f>IF(OR(EXPORT!EM151=0,EXPORT!EM151="",EXPORT!EM151="0"),"","A")</f>
        <v/>
      </c>
      <c r="G151" s="18" t="str">
        <f>IF(OR(EXPORT!EN151=0,EXPORT!EN151="",EXPORT!EN151="0"),"","B")</f>
        <v/>
      </c>
      <c r="H151" s="18" t="str">
        <f>IF(OR(EXPORT!EO151=0,EXPORT!EO151="",EXPORT!EO151="0"),"","C")</f>
        <v>C</v>
      </c>
      <c r="I151" s="18" t="str">
        <f>IF(OR(EXPORT!EP151=0,EXPORT!EP151="",EXPORT!EP151="0"),"","D")</f>
        <v/>
      </c>
      <c r="J151" s="18" t="str">
        <f>IF(OR(EXPORT!EQ151=0,EXPORT!EQ151="",EXPORT!EQ151="0"),"","E")</f>
        <v/>
      </c>
      <c r="K151" s="18" t="str">
        <f>IF(OR(EXPORT!ER151=0,EXPORT!ER151="",EXPORT!ER151="0"),"","F")</f>
        <v/>
      </c>
      <c r="L151" s="18" t="str">
        <f>IF(OR(EXPORT!ES151=0,EXPORT!ES151="",EXPORT!ES151="0"),"","G")</f>
        <v/>
      </c>
      <c r="M151" s="18" t="str">
        <f>IF(OR(EXPORT!ET151=0,EXPORT!ET151="",EXPORT!ET151="0"),"","H")</f>
        <v/>
      </c>
      <c r="N151" s="18" t="str">
        <f>IF(OR(EXPORT!EU151=0,EXPORT!EU151="",EXPORT!EU151="0"),"","L")</f>
        <v/>
      </c>
      <c r="O151" s="18" t="str">
        <f>IF(OR(EXPORT!EV151=0,EXPORT!EV151="",EXPORT!EV151="0"),"","M")</f>
        <v/>
      </c>
      <c r="P151" s="18" t="str">
        <f>IF(OR(EXPORT!EW151=0,EXPORT!EW151="",EXPORT!EW151="0"),"","N")</f>
        <v/>
      </c>
      <c r="Q151" s="18" t="str">
        <f>IF(OR(EXPORT!EX151=0,EXPORT!EX151="",EXPORT!EX151="0"),"","O")</f>
        <v/>
      </c>
      <c r="R151" s="18" t="str">
        <f>IF(OR(EXPORT!EY151=0,EXPORT!EY151="",EXPORT!EY151="0"),"","P")</f>
        <v/>
      </c>
      <c r="S151" s="18" t="str">
        <f>IF(OR(EXPORT!EZ151=0,EXPORT!EZ151="",EXPORT!EZ151="0"),"","W")</f>
        <v/>
      </c>
      <c r="T151" s="18" t="str">
        <f>IF(OR(EXPORT!FA151=0,EXPORT!FA151="",EXPORT!FA151="0"),"","frei")</f>
        <v/>
      </c>
      <c r="U151" s="18" t="str">
        <f t="shared" si="48"/>
        <v/>
      </c>
      <c r="V151" s="18" t="str">
        <f>IF(A151=3,ROUND(EXPORT!F151,0),"")</f>
        <v/>
      </c>
      <c r="W151" s="18" t="str">
        <f>IF(A151=3,ROUND(EXPORT!J151,0),"")</f>
        <v/>
      </c>
      <c r="X151" s="18" t="str">
        <f>IF(A151=3,ROUND(EXPORT!I151,0),"")</f>
        <v/>
      </c>
      <c r="Y151" s="18" t="str">
        <f>IF(A151=3,ROUND(EXPORT!K151,0),"")</f>
        <v/>
      </c>
      <c r="Z151" s="18" t="str">
        <f>IF(A151=3,ROUND(EXPORT!EG151,1),"")</f>
        <v/>
      </c>
    </row>
    <row r="152" spans="1:32">
      <c r="A152" s="18">
        <f>EXPORT!A152</f>
        <v>4</v>
      </c>
      <c r="B152" s="18" t="str">
        <f>IF(ISBLANK(EXPORT!B152),"",EXPORT!B152)</f>
        <v xml:space="preserve"> mit Apfelmus </v>
      </c>
      <c r="C152" s="18" t="str">
        <f t="shared" si="41"/>
        <v/>
      </c>
      <c r="D152" s="18" t="str">
        <f t="shared" si="42"/>
        <v/>
      </c>
      <c r="E152" s="18" t="str">
        <f t="shared" si="45"/>
        <v xml:space="preserve"> mit Apfelmus </v>
      </c>
      <c r="F152" s="18" t="str">
        <f>IF(OR(EXPORT!EM152=0,EXPORT!EM152="",EXPORT!EM152="0"),"","A")</f>
        <v/>
      </c>
      <c r="G152" s="18" t="str">
        <f>IF(OR(EXPORT!EN152=0,EXPORT!EN152="",EXPORT!EN152="0"),"","B")</f>
        <v/>
      </c>
      <c r="H152" s="18" t="str">
        <f>IF(OR(EXPORT!EO152=0,EXPORT!EO152="",EXPORT!EO152="0"),"","C")</f>
        <v/>
      </c>
      <c r="I152" s="18" t="str">
        <f>IF(OR(EXPORT!EP152=0,EXPORT!EP152="",EXPORT!EP152="0"),"","D")</f>
        <v/>
      </c>
      <c r="J152" s="18" t="str">
        <f>IF(OR(EXPORT!EQ152=0,EXPORT!EQ152="",EXPORT!EQ152="0"),"","E")</f>
        <v/>
      </c>
      <c r="K152" s="18" t="str">
        <f>IF(OR(EXPORT!ER152=0,EXPORT!ER152="",EXPORT!ER152="0"),"","F")</f>
        <v/>
      </c>
      <c r="L152" s="18" t="str">
        <f>IF(OR(EXPORT!ES152=0,EXPORT!ES152="",EXPORT!ES152="0"),"","G")</f>
        <v/>
      </c>
      <c r="M152" s="18" t="str">
        <f>IF(OR(EXPORT!ET152=0,EXPORT!ET152="",EXPORT!ET152="0"),"","H")</f>
        <v/>
      </c>
      <c r="N152" s="18" t="str">
        <f>IF(OR(EXPORT!EU152=0,EXPORT!EU152="",EXPORT!EU152="0"),"","L")</f>
        <v/>
      </c>
      <c r="O152" s="18" t="str">
        <f>IF(OR(EXPORT!EV152=0,EXPORT!EV152="",EXPORT!EV152="0"),"","M")</f>
        <v/>
      </c>
      <c r="P152" s="18" t="str">
        <f>IF(OR(EXPORT!EW152=0,EXPORT!EW152="",EXPORT!EW152="0"),"","N")</f>
        <v/>
      </c>
      <c r="Q152" s="18" t="str">
        <f>IF(OR(EXPORT!EX152=0,EXPORT!EX152="",EXPORT!EX152="0"),"","O")</f>
        <v/>
      </c>
      <c r="R152" s="18" t="str">
        <f>IF(OR(EXPORT!EY152=0,EXPORT!EY152="",EXPORT!EY152="0"),"","P")</f>
        <v/>
      </c>
      <c r="S152" s="18" t="str">
        <f>IF(OR(EXPORT!EZ152=0,EXPORT!EZ152="",EXPORT!EZ152="0"),"","W")</f>
        <v/>
      </c>
      <c r="T152" s="18" t="str">
        <f>IF(OR(EXPORT!FA152=0,EXPORT!FA152="",EXPORT!FA152="0"),"","frei")</f>
        <v/>
      </c>
      <c r="U152" s="18" t="str">
        <f t="shared" si="48"/>
        <v/>
      </c>
      <c r="V152" s="18" t="str">
        <f>IF(A152=3,ROUND(EXPORT!F152,0),"")</f>
        <v/>
      </c>
      <c r="W152" s="18" t="str">
        <f>IF(A152=3,ROUND(EXPORT!J152,0),"")</f>
        <v/>
      </c>
      <c r="X152" s="18" t="str">
        <f>IF(A152=3,ROUND(EXPORT!I152,0),"")</f>
        <v/>
      </c>
      <c r="Y152" s="18" t="str">
        <f>IF(A152=3,ROUND(EXPORT!K152,0),"")</f>
        <v/>
      </c>
      <c r="Z152" s="18" t="str">
        <f>IF(A152=3,ROUND(EXPORT!EG152,1),"")</f>
        <v/>
      </c>
    </row>
    <row r="153" spans="1:32">
      <c r="A153" s="18">
        <f>EXPORT!A153</f>
        <v>3</v>
      </c>
      <c r="B153" s="18" t="str">
        <f>IF(ISBLANK(EXPORT!B153),"",EXPORT!B153)</f>
        <v>Milchspeise Abend</v>
      </c>
      <c r="C153" s="18" t="str">
        <f t="shared" si="41"/>
        <v>AG</v>
      </c>
      <c r="D153" s="18" t="str">
        <f t="shared" si="42"/>
        <v xml:space="preserve"> (AG)</v>
      </c>
      <c r="E153" s="18" t="str">
        <f t="shared" si="45"/>
        <v>Milchspeise Abend (AG)</v>
      </c>
      <c r="F153" s="18" t="str">
        <f>IF(OR(EXPORT!EM153=0,EXPORT!EM153="",EXPORT!EM153="0"),"","A")</f>
        <v>A</v>
      </c>
      <c r="G153" s="18" t="str">
        <f>IF(OR(EXPORT!EN153=0,EXPORT!EN153="",EXPORT!EN153="0"),"","B")</f>
        <v/>
      </c>
      <c r="H153" s="18" t="str">
        <f>IF(OR(EXPORT!EO153=0,EXPORT!EO153="",EXPORT!EO153="0"),"","C")</f>
        <v/>
      </c>
      <c r="I153" s="18" t="str">
        <f>IF(OR(EXPORT!EP153=0,EXPORT!EP153="",EXPORT!EP153="0"),"","D")</f>
        <v/>
      </c>
      <c r="J153" s="18" t="str">
        <f>IF(OR(EXPORT!EQ153=0,EXPORT!EQ153="",EXPORT!EQ153="0"),"","E")</f>
        <v/>
      </c>
      <c r="K153" s="18" t="str">
        <f>IF(OR(EXPORT!ER153=0,EXPORT!ER153="",EXPORT!ER153="0"),"","F")</f>
        <v/>
      </c>
      <c r="L153" s="18" t="str">
        <f>IF(OR(EXPORT!ES153=0,EXPORT!ES153="",EXPORT!ES153="0"),"","G")</f>
        <v>G</v>
      </c>
      <c r="M153" s="18" t="str">
        <f>IF(OR(EXPORT!ET153=0,EXPORT!ET153="",EXPORT!ET153="0"),"","H")</f>
        <v/>
      </c>
      <c r="N153" s="18" t="str">
        <f>IF(OR(EXPORT!EU153=0,EXPORT!EU153="",EXPORT!EU153="0"),"","L")</f>
        <v/>
      </c>
      <c r="O153" s="18" t="str">
        <f>IF(OR(EXPORT!EV153=0,EXPORT!EV153="",EXPORT!EV153="0"),"","M")</f>
        <v/>
      </c>
      <c r="P153" s="18" t="str">
        <f>IF(OR(EXPORT!EW153=0,EXPORT!EW153="",EXPORT!EW153="0"),"","N")</f>
        <v/>
      </c>
      <c r="Q153" s="18" t="str">
        <f>IF(OR(EXPORT!EX153=0,EXPORT!EX153="",EXPORT!EX153="0"),"","O")</f>
        <v/>
      </c>
      <c r="R153" s="18" t="str">
        <f>IF(OR(EXPORT!EY153=0,EXPORT!EY153="",EXPORT!EY153="0"),"","P")</f>
        <v/>
      </c>
      <c r="S153" s="18" t="str">
        <f>IF(OR(EXPORT!EZ153=0,EXPORT!EZ153="",EXPORT!EZ153="0"),"","W")</f>
        <v/>
      </c>
      <c r="T153" s="18" t="str">
        <f>IF(OR(EXPORT!FA153=0,EXPORT!FA153="",EXPORT!FA153="0"),"","frei")</f>
        <v/>
      </c>
      <c r="U153" s="18" t="str">
        <f t="shared" si="48"/>
        <v xml:space="preserve">349 Kcal / 12 g Fett / 14 g Proteine / 45 g KH / 3,7 BE </v>
      </c>
      <c r="V153" s="18">
        <f>IF(A153=3,ROUND(EXPORT!F153,0),"")</f>
        <v>349</v>
      </c>
      <c r="W153" s="18">
        <f>IF(A153=3,ROUND(EXPORT!J153,0),"")</f>
        <v>12</v>
      </c>
      <c r="X153" s="18">
        <f>IF(A153=3,ROUND(EXPORT!I153,0),"")</f>
        <v>14</v>
      </c>
      <c r="Y153" s="18">
        <f>IF(A153=3,ROUND(EXPORT!K153,0),"")</f>
        <v>45</v>
      </c>
      <c r="Z153" s="18">
        <f>IF(A153=3,ROUND(EXPORT!EG153,1),"")</f>
        <v>3.7</v>
      </c>
    </row>
    <row r="154" spans="1:32">
      <c r="A154" s="18">
        <f>EXPORT!A154</f>
        <v>4</v>
      </c>
      <c r="B154" s="18" t="str">
        <f>IF(ISBLANK(EXPORT!B154),"",EXPORT!B154)</f>
        <v>Milchspeise</v>
      </c>
      <c r="C154" s="18" t="str">
        <f t="shared" si="41"/>
        <v>AG</v>
      </c>
      <c r="D154" s="18" t="str">
        <f t="shared" si="42"/>
        <v xml:space="preserve"> (AG)</v>
      </c>
      <c r="E154" s="18" t="str">
        <f t="shared" si="45"/>
        <v>Milchspeise (AG)</v>
      </c>
      <c r="F154" s="18" t="str">
        <f>IF(OR(EXPORT!EM154=0,EXPORT!EM154="",EXPORT!EM154="0"),"","A")</f>
        <v>A</v>
      </c>
      <c r="G154" s="18" t="str">
        <f>IF(OR(EXPORT!EN154=0,EXPORT!EN154="",EXPORT!EN154="0"),"","B")</f>
        <v/>
      </c>
      <c r="H154" s="18" t="str">
        <f>IF(OR(EXPORT!EO154=0,EXPORT!EO154="",EXPORT!EO154="0"),"","C")</f>
        <v/>
      </c>
      <c r="I154" s="18" t="str">
        <f>IF(OR(EXPORT!EP154=0,EXPORT!EP154="",EXPORT!EP154="0"),"","D")</f>
        <v/>
      </c>
      <c r="J154" s="18" t="str">
        <f>IF(OR(EXPORT!EQ154=0,EXPORT!EQ154="",EXPORT!EQ154="0"),"","E")</f>
        <v/>
      </c>
      <c r="K154" s="18" t="str">
        <f>IF(OR(EXPORT!ER154=0,EXPORT!ER154="",EXPORT!ER154="0"),"","F")</f>
        <v/>
      </c>
      <c r="L154" s="18" t="str">
        <f>IF(OR(EXPORT!ES154=0,EXPORT!ES154="",EXPORT!ES154="0"),"","G")</f>
        <v>G</v>
      </c>
      <c r="M154" s="18" t="str">
        <f>IF(OR(EXPORT!ET154=0,EXPORT!ET154="",EXPORT!ET154="0"),"","H")</f>
        <v/>
      </c>
      <c r="N154" s="18" t="str">
        <f>IF(OR(EXPORT!EU154=0,EXPORT!EU154="",EXPORT!EU154="0"),"","L")</f>
        <v/>
      </c>
      <c r="O154" s="18" t="str">
        <f>IF(OR(EXPORT!EV154=0,EXPORT!EV154="",EXPORT!EV154="0"),"","M")</f>
        <v/>
      </c>
      <c r="P154" s="18" t="str">
        <f>IF(OR(EXPORT!EW154=0,EXPORT!EW154="",EXPORT!EW154="0"),"","N")</f>
        <v/>
      </c>
      <c r="Q154" s="18" t="str">
        <f>IF(OR(EXPORT!EX154=0,EXPORT!EX154="",EXPORT!EX154="0"),"","O")</f>
        <v/>
      </c>
      <c r="R154" s="18" t="str">
        <f>IF(OR(EXPORT!EY154=0,EXPORT!EY154="",EXPORT!EY154="0"),"","P")</f>
        <v/>
      </c>
      <c r="S154" s="18" t="str">
        <f>IF(OR(EXPORT!EZ154=0,EXPORT!EZ154="",EXPORT!EZ154="0"),"","W")</f>
        <v/>
      </c>
      <c r="T154" s="18" t="str">
        <f>IF(OR(EXPORT!FA154=0,EXPORT!FA154="",EXPORT!FA154="0"),"","frei")</f>
        <v/>
      </c>
      <c r="U154" s="18" t="str">
        <f t="shared" si="48"/>
        <v/>
      </c>
      <c r="V154" s="18" t="str">
        <f>IF(A154=3,ROUND(EXPORT!F154,0),"")</f>
        <v/>
      </c>
      <c r="W154" s="18" t="str">
        <f>IF(A154=3,ROUND(EXPORT!J154,0),"")</f>
        <v/>
      </c>
      <c r="X154" s="18" t="str">
        <f>IF(A154=3,ROUND(EXPORT!I154,0),"")</f>
        <v/>
      </c>
      <c r="Y154" s="18" t="str">
        <f>IF(A154=3,ROUND(EXPORT!K154,0),"")</f>
        <v/>
      </c>
      <c r="Z154" s="18" t="str">
        <f>IF(A154=3,ROUND(EXPORT!EG154,1),"")</f>
        <v/>
      </c>
    </row>
    <row r="155" spans="1:32">
      <c r="A155" s="18">
        <f>EXPORT!A155</f>
        <v>3</v>
      </c>
      <c r="B155" s="18" t="str">
        <f>IF(ISBLANK(EXPORT!B155),"",EXPORT!B155)</f>
        <v>Frankfurter Abend</v>
      </c>
      <c r="C155" s="18" t="str">
        <f t="shared" si="41"/>
        <v>AO</v>
      </c>
      <c r="D155" s="18" t="str">
        <f t="shared" si="42"/>
        <v xml:space="preserve"> (AO)</v>
      </c>
      <c r="E155" s="18" t="str">
        <f t="shared" si="45"/>
        <v>Frankfurter Abend (AO)</v>
      </c>
      <c r="F155" s="18" t="str">
        <f>IF(OR(EXPORT!EM155=0,EXPORT!EM155="",EXPORT!EM155="0"),"","A")</f>
        <v>A</v>
      </c>
      <c r="G155" s="18" t="str">
        <f>IF(OR(EXPORT!EN155=0,EXPORT!EN155="",EXPORT!EN155="0"),"","B")</f>
        <v/>
      </c>
      <c r="H155" s="18" t="str">
        <f>IF(OR(EXPORT!EO155=0,EXPORT!EO155="",EXPORT!EO155="0"),"","C")</f>
        <v/>
      </c>
      <c r="I155" s="18" t="str">
        <f>IF(OR(EXPORT!EP155=0,EXPORT!EP155="",EXPORT!EP155="0"),"","D")</f>
        <v/>
      </c>
      <c r="J155" s="18" t="str">
        <f>IF(OR(EXPORT!EQ155=0,EXPORT!EQ155="",EXPORT!EQ155="0"),"","E")</f>
        <v/>
      </c>
      <c r="K155" s="18" t="str">
        <f>IF(OR(EXPORT!ER155=0,EXPORT!ER155="",EXPORT!ER155="0"),"","F")</f>
        <v/>
      </c>
      <c r="L155" s="18" t="str">
        <f>IF(OR(EXPORT!ES155=0,EXPORT!ES155="",EXPORT!ES155="0"),"","G")</f>
        <v/>
      </c>
      <c r="M155" s="18" t="str">
        <f>IF(OR(EXPORT!ET155=0,EXPORT!ET155="",EXPORT!ET155="0"),"","H")</f>
        <v/>
      </c>
      <c r="N155" s="18" t="str">
        <f>IF(OR(EXPORT!EU155=0,EXPORT!EU155="",EXPORT!EU155="0"),"","L")</f>
        <v/>
      </c>
      <c r="O155" s="18" t="str">
        <f>IF(OR(EXPORT!EV155=0,EXPORT!EV155="",EXPORT!EV155="0"),"","M")</f>
        <v/>
      </c>
      <c r="P155" s="18" t="str">
        <f>IF(OR(EXPORT!EW155=0,EXPORT!EW155="",EXPORT!EW155="0"),"","N")</f>
        <v/>
      </c>
      <c r="Q155" s="18" t="str">
        <f>IF(OR(EXPORT!EX155=0,EXPORT!EX155="",EXPORT!EX155="0"),"","O")</f>
        <v>O</v>
      </c>
      <c r="R155" s="18" t="str">
        <f>IF(OR(EXPORT!EY155=0,EXPORT!EY155="",EXPORT!EY155="0"),"","P")</f>
        <v/>
      </c>
      <c r="S155" s="18" t="str">
        <f>IF(OR(EXPORT!EZ155=0,EXPORT!EZ155="",EXPORT!EZ155="0"),"","W")</f>
        <v/>
      </c>
      <c r="T155" s="18" t="str">
        <f>IF(OR(EXPORT!FA155=0,EXPORT!FA155="",EXPORT!FA155="0"),"","frei")</f>
        <v/>
      </c>
      <c r="U155" s="18" t="str">
        <f t="shared" si="48"/>
        <v xml:space="preserve">466 Kcal / 31 g Fett / 21 g Proteine / 24 g KH / 2 BE </v>
      </c>
      <c r="V155" s="18">
        <f>IF(A155=3,ROUND(EXPORT!F155,0),"")</f>
        <v>466</v>
      </c>
      <c r="W155" s="18">
        <f>IF(A155=3,ROUND(EXPORT!J155,0),"")</f>
        <v>31</v>
      </c>
      <c r="X155" s="18">
        <f>IF(A155=3,ROUND(EXPORT!I155,0),"")</f>
        <v>21</v>
      </c>
      <c r="Y155" s="18">
        <f>IF(A155=3,ROUND(EXPORT!K155,0),"")</f>
        <v>24</v>
      </c>
      <c r="Z155" s="18">
        <f>IF(A155=3,ROUND(EXPORT!EG155,1),"")</f>
        <v>2</v>
      </c>
    </row>
    <row r="156" spans="1:32">
      <c r="A156" s="18">
        <f>EXPORT!A156</f>
        <v>4</v>
      </c>
      <c r="B156" s="18" t="str">
        <f>IF(ISBLANK(EXPORT!B156),"",EXPORT!B156)</f>
        <v>Frankfurter, Senf, Kren, Brot</v>
      </c>
      <c r="C156" s="18" t="str">
        <f t="shared" si="41"/>
        <v>AO</v>
      </c>
      <c r="D156" s="18" t="str">
        <f t="shared" si="42"/>
        <v xml:space="preserve"> (AO)</v>
      </c>
      <c r="E156" s="18" t="str">
        <f t="shared" si="45"/>
        <v>Frankfurter, Senf, Kren, Brot (AO)</v>
      </c>
      <c r="F156" s="18" t="str">
        <f>IF(OR(EXPORT!EM156=0,EXPORT!EM156="",EXPORT!EM156="0"),"","A")</f>
        <v>A</v>
      </c>
      <c r="G156" s="18" t="str">
        <f>IF(OR(EXPORT!EN156=0,EXPORT!EN156="",EXPORT!EN156="0"),"","B")</f>
        <v/>
      </c>
      <c r="H156" s="18" t="str">
        <f>IF(OR(EXPORT!EO156=0,EXPORT!EO156="",EXPORT!EO156="0"),"","C")</f>
        <v/>
      </c>
      <c r="I156" s="18" t="str">
        <f>IF(OR(EXPORT!EP156=0,EXPORT!EP156="",EXPORT!EP156="0"),"","D")</f>
        <v/>
      </c>
      <c r="J156" s="18" t="str">
        <f>IF(OR(EXPORT!EQ156=0,EXPORT!EQ156="",EXPORT!EQ156="0"),"","E")</f>
        <v/>
      </c>
      <c r="K156" s="18" t="str">
        <f>IF(OR(EXPORT!ER156=0,EXPORT!ER156="",EXPORT!ER156="0"),"","F")</f>
        <v/>
      </c>
      <c r="L156" s="18" t="str">
        <f>IF(OR(EXPORT!ES156=0,EXPORT!ES156="",EXPORT!ES156="0"),"","G")</f>
        <v/>
      </c>
      <c r="M156" s="18" t="str">
        <f>IF(OR(EXPORT!ET156=0,EXPORT!ET156="",EXPORT!ET156="0"),"","H")</f>
        <v/>
      </c>
      <c r="N156" s="18" t="str">
        <f>IF(OR(EXPORT!EU156=0,EXPORT!EU156="",EXPORT!EU156="0"),"","L")</f>
        <v/>
      </c>
      <c r="O156" s="18" t="str">
        <f>IF(OR(EXPORT!EV156=0,EXPORT!EV156="",EXPORT!EV156="0"),"","M")</f>
        <v/>
      </c>
      <c r="P156" s="18" t="str">
        <f>IF(OR(EXPORT!EW156=0,EXPORT!EW156="",EXPORT!EW156="0"),"","N")</f>
        <v/>
      </c>
      <c r="Q156" s="18" t="str">
        <f>IF(OR(EXPORT!EX156=0,EXPORT!EX156="",EXPORT!EX156="0"),"","O")</f>
        <v>O</v>
      </c>
      <c r="R156" s="18" t="str">
        <f>IF(OR(EXPORT!EY156=0,EXPORT!EY156="",EXPORT!EY156="0"),"","P")</f>
        <v/>
      </c>
      <c r="S156" s="18" t="str">
        <f>IF(OR(EXPORT!EZ156=0,EXPORT!EZ156="",EXPORT!EZ156="0"),"","W")</f>
        <v/>
      </c>
      <c r="T156" s="18" t="str">
        <f>IF(OR(EXPORT!FA156=0,EXPORT!FA156="",EXPORT!FA156="0"),"","frei")</f>
        <v/>
      </c>
      <c r="U156" s="18" t="str">
        <f t="shared" si="48"/>
        <v/>
      </c>
      <c r="V156" s="18" t="str">
        <f>IF(A156=3,ROUND(EXPORT!F156,0),"")</f>
        <v/>
      </c>
      <c r="W156" s="18" t="str">
        <f>IF(A156=3,ROUND(EXPORT!J156,0),"")</f>
        <v/>
      </c>
      <c r="X156" s="18" t="str">
        <f>IF(A156=3,ROUND(EXPORT!I156,0),"")</f>
        <v/>
      </c>
      <c r="Y156" s="18" t="str">
        <f>IF(A156=3,ROUND(EXPORT!K156,0),"")</f>
        <v/>
      </c>
      <c r="Z156" s="18" t="str">
        <f>IF(A156=3,ROUND(EXPORT!EG156,1),"")</f>
        <v/>
      </c>
    </row>
    <row r="157" spans="1:32">
      <c r="A157" s="18">
        <f>EXPORT!A157</f>
        <v>3</v>
      </c>
      <c r="B157" s="18" t="str">
        <f>IF(ISBLANK(EXPORT!B157),"",EXPORT!B157)</f>
        <v>Debreziner Abend</v>
      </c>
      <c r="C157" s="18" t="str">
        <f t="shared" si="41"/>
        <v>ALMO</v>
      </c>
      <c r="D157" s="18" t="str">
        <f t="shared" si="42"/>
        <v xml:space="preserve"> (ALMO)</v>
      </c>
      <c r="E157" s="18" t="str">
        <f t="shared" si="45"/>
        <v>Debreziner Abend (ALMO)</v>
      </c>
      <c r="F157" s="18" t="str">
        <f>IF(OR(EXPORT!EM157=0,EXPORT!EM157="",EXPORT!EM157="0"),"","A")</f>
        <v>A</v>
      </c>
      <c r="G157" s="18" t="str">
        <f>IF(OR(EXPORT!EN157=0,EXPORT!EN157="",EXPORT!EN157="0"),"","B")</f>
        <v/>
      </c>
      <c r="H157" s="18" t="str">
        <f>IF(OR(EXPORT!EO157=0,EXPORT!EO157="",EXPORT!EO157="0"),"","C")</f>
        <v/>
      </c>
      <c r="I157" s="18" t="str">
        <f>IF(OR(EXPORT!EP157=0,EXPORT!EP157="",EXPORT!EP157="0"),"","D")</f>
        <v/>
      </c>
      <c r="J157" s="18" t="str">
        <f>IF(OR(EXPORT!EQ157=0,EXPORT!EQ157="",EXPORT!EQ157="0"),"","E")</f>
        <v/>
      </c>
      <c r="K157" s="18" t="str">
        <f>IF(OR(EXPORT!ER157=0,EXPORT!ER157="",EXPORT!ER157="0"),"","F")</f>
        <v/>
      </c>
      <c r="L157" s="18" t="str">
        <f>IF(OR(EXPORT!ES157=0,EXPORT!ES157="",EXPORT!ES157="0"),"","G")</f>
        <v/>
      </c>
      <c r="M157" s="18" t="str">
        <f>IF(OR(EXPORT!ET157=0,EXPORT!ET157="",EXPORT!ET157="0"),"","H")</f>
        <v/>
      </c>
      <c r="N157" s="18" t="str">
        <f>IF(OR(EXPORT!EU157=0,EXPORT!EU157="",EXPORT!EU157="0"),"","L")</f>
        <v>L</v>
      </c>
      <c r="O157" s="18" t="str">
        <f>IF(OR(EXPORT!EV157=0,EXPORT!EV157="",EXPORT!EV157="0"),"","M")</f>
        <v>M</v>
      </c>
      <c r="P157" s="18" t="str">
        <f>IF(OR(EXPORT!EW157=0,EXPORT!EW157="",EXPORT!EW157="0"),"","N")</f>
        <v/>
      </c>
      <c r="Q157" s="18" t="str">
        <f>IF(OR(EXPORT!EX157=0,EXPORT!EX157="",EXPORT!EX157="0"),"","O")</f>
        <v>O</v>
      </c>
      <c r="R157" s="18" t="str">
        <f>IF(OR(EXPORT!EY157=0,EXPORT!EY157="",EXPORT!EY157="0"),"","P")</f>
        <v/>
      </c>
      <c r="S157" s="18" t="str">
        <f>IF(OR(EXPORT!EZ157=0,EXPORT!EZ157="",EXPORT!EZ157="0"),"","W")</f>
        <v/>
      </c>
      <c r="T157" s="18" t="str">
        <f>IF(OR(EXPORT!FA157=0,EXPORT!FA157="",EXPORT!FA157="0"),"","frei")</f>
        <v/>
      </c>
      <c r="U157" s="18" t="str">
        <f t="shared" si="48"/>
        <v xml:space="preserve">536 Kcal / 39 g Fett / 20 g Proteine / 25 g KH / 2 BE </v>
      </c>
      <c r="V157" s="18">
        <f>IF(A157=3,ROUND(EXPORT!F157,0),"")</f>
        <v>536</v>
      </c>
      <c r="W157" s="18">
        <f>IF(A157=3,ROUND(EXPORT!J157,0),"")</f>
        <v>39</v>
      </c>
      <c r="X157" s="18">
        <f>IF(A157=3,ROUND(EXPORT!I157,0),"")</f>
        <v>20</v>
      </c>
      <c r="Y157" s="18">
        <f>IF(A157=3,ROUND(EXPORT!K157,0),"")</f>
        <v>25</v>
      </c>
      <c r="Z157" s="18">
        <f>IF(A157=3,ROUND(EXPORT!EG157,1),"")</f>
        <v>2</v>
      </c>
    </row>
    <row r="158" spans="1:32">
      <c r="A158" s="18">
        <f>EXPORT!A158</f>
        <v>4</v>
      </c>
      <c r="B158" s="18" t="str">
        <f>IF(ISBLANK(EXPORT!B158),"",EXPORT!B158)</f>
        <v>Debreziner, Senf, Kren, Brot</v>
      </c>
      <c r="C158" s="18" t="str">
        <f t="shared" si="41"/>
        <v>ALMO</v>
      </c>
      <c r="D158" s="18" t="str">
        <f t="shared" si="42"/>
        <v xml:space="preserve"> (ALMO)</v>
      </c>
      <c r="E158" s="18" t="str">
        <f t="shared" si="45"/>
        <v>Debreziner, Senf, Kren, Brot (ALMO)</v>
      </c>
      <c r="F158" s="18" t="str">
        <f>IF(OR(EXPORT!EM158=0,EXPORT!EM158="",EXPORT!EM158="0"),"","A")</f>
        <v>A</v>
      </c>
      <c r="G158" s="18" t="str">
        <f>IF(OR(EXPORT!EN158=0,EXPORT!EN158="",EXPORT!EN158="0"),"","B")</f>
        <v/>
      </c>
      <c r="H158" s="18" t="str">
        <f>IF(OR(EXPORT!EO158=0,EXPORT!EO158="",EXPORT!EO158="0"),"","C")</f>
        <v/>
      </c>
      <c r="I158" s="18" t="str">
        <f>IF(OR(EXPORT!EP158=0,EXPORT!EP158="",EXPORT!EP158="0"),"","D")</f>
        <v/>
      </c>
      <c r="J158" s="18" t="str">
        <f>IF(OR(EXPORT!EQ158=0,EXPORT!EQ158="",EXPORT!EQ158="0"),"","E")</f>
        <v/>
      </c>
      <c r="K158" s="18" t="str">
        <f>IF(OR(EXPORT!ER158=0,EXPORT!ER158="",EXPORT!ER158="0"),"","F")</f>
        <v/>
      </c>
      <c r="L158" s="18" t="str">
        <f>IF(OR(EXPORT!ES158=0,EXPORT!ES158="",EXPORT!ES158="0"),"","G")</f>
        <v/>
      </c>
      <c r="M158" s="18" t="str">
        <f>IF(OR(EXPORT!ET158=0,EXPORT!ET158="",EXPORT!ET158="0"),"","H")</f>
        <v/>
      </c>
      <c r="N158" s="18" t="str">
        <f>IF(OR(EXPORT!EU158=0,EXPORT!EU158="",EXPORT!EU158="0"),"","L")</f>
        <v>L</v>
      </c>
      <c r="O158" s="18" t="str">
        <f>IF(OR(EXPORT!EV158=0,EXPORT!EV158="",EXPORT!EV158="0"),"","M")</f>
        <v>M</v>
      </c>
      <c r="P158" s="18" t="str">
        <f>IF(OR(EXPORT!EW158=0,EXPORT!EW158="",EXPORT!EW158="0"),"","N")</f>
        <v/>
      </c>
      <c r="Q158" s="18" t="str">
        <f>IF(OR(EXPORT!EX158=0,EXPORT!EX158="",EXPORT!EX158="0"),"","O")</f>
        <v>O</v>
      </c>
      <c r="R158" s="18" t="str">
        <f>IF(OR(EXPORT!EY158=0,EXPORT!EY158="",EXPORT!EY158="0"),"","P")</f>
        <v/>
      </c>
      <c r="S158" s="18" t="str">
        <f>IF(OR(EXPORT!EZ158=0,EXPORT!EZ158="",EXPORT!EZ158="0"),"","W")</f>
        <v/>
      </c>
      <c r="T158" s="18" t="str">
        <f>IF(OR(EXPORT!FA158=0,EXPORT!FA158="",EXPORT!FA158="0"),"","frei")</f>
        <v/>
      </c>
      <c r="U158" s="18" t="str">
        <f t="shared" si="48"/>
        <v/>
      </c>
      <c r="V158" s="18" t="str">
        <f>IF(A158=3,ROUND(EXPORT!F158,0),"")</f>
        <v/>
      </c>
      <c r="W158" s="18" t="str">
        <f>IF(A158=3,ROUND(EXPORT!J158,0),"")</f>
        <v/>
      </c>
      <c r="X158" s="18" t="str">
        <f>IF(A158=3,ROUND(EXPORT!I158,0),"")</f>
        <v/>
      </c>
      <c r="Y158" s="18" t="str">
        <f>IF(A158=3,ROUND(EXPORT!K158,0),"")</f>
        <v/>
      </c>
      <c r="Z158" s="18" t="str">
        <f>IF(A158=3,ROUND(EXPORT!EG158,1),"")</f>
        <v/>
      </c>
    </row>
    <row r="159" spans="1:32">
      <c r="A159" s="18">
        <f>EXPORT!A159</f>
        <v>3</v>
      </c>
      <c r="B159" s="18" t="str">
        <f>IF(ISBLANK(EXPORT!B159),"",EXPORT!B159)</f>
        <v>Käsetoast Abend</v>
      </c>
      <c r="C159" s="18" t="str">
        <f t="shared" si="41"/>
        <v>AG</v>
      </c>
      <c r="D159" s="18" t="str">
        <f t="shared" si="42"/>
        <v xml:space="preserve"> (AG)</v>
      </c>
      <c r="E159" s="18" t="str">
        <f t="shared" si="45"/>
        <v>Käsetoast Abend (AG)</v>
      </c>
      <c r="F159" s="18" t="str">
        <f>IF(OR(EXPORT!EM159=0,EXPORT!EM159="",EXPORT!EM159="0"),"","A")</f>
        <v>A</v>
      </c>
      <c r="G159" s="18" t="str">
        <f>IF(OR(EXPORT!EN159=0,EXPORT!EN159="",EXPORT!EN159="0"),"","B")</f>
        <v/>
      </c>
      <c r="H159" s="18" t="str">
        <f>IF(OR(EXPORT!EO159=0,EXPORT!EO159="",EXPORT!EO159="0"),"","C")</f>
        <v/>
      </c>
      <c r="I159" s="18" t="str">
        <f>IF(OR(EXPORT!EP159=0,EXPORT!EP159="",EXPORT!EP159="0"),"","D")</f>
        <v/>
      </c>
      <c r="J159" s="18" t="str">
        <f>IF(OR(EXPORT!EQ159=0,EXPORT!EQ159="",EXPORT!EQ159="0"),"","E")</f>
        <v/>
      </c>
      <c r="K159" s="18" t="str">
        <f>IF(OR(EXPORT!ER159=0,EXPORT!ER159="",EXPORT!ER159="0"),"","F")</f>
        <v/>
      </c>
      <c r="L159" s="18" t="str">
        <f>IF(OR(EXPORT!ES159=0,EXPORT!ES159="",EXPORT!ES159="0"),"","G")</f>
        <v>G</v>
      </c>
      <c r="M159" s="18" t="str">
        <f>IF(OR(EXPORT!ET159=0,EXPORT!ET159="",EXPORT!ET159="0"),"","H")</f>
        <v/>
      </c>
      <c r="N159" s="18" t="str">
        <f>IF(OR(EXPORT!EU159=0,EXPORT!EU159="",EXPORT!EU159="0"),"","L")</f>
        <v/>
      </c>
      <c r="O159" s="18" t="str">
        <f>IF(OR(EXPORT!EV159=0,EXPORT!EV159="",EXPORT!EV159="0"),"","M")</f>
        <v/>
      </c>
      <c r="P159" s="18" t="str">
        <f>IF(OR(EXPORT!EW159=0,EXPORT!EW159="",EXPORT!EW159="0"),"","N")</f>
        <v/>
      </c>
      <c r="Q159" s="18" t="str">
        <f>IF(OR(EXPORT!EX159=0,EXPORT!EX159="",EXPORT!EX159="0"),"","O")</f>
        <v/>
      </c>
      <c r="R159" s="18" t="str">
        <f>IF(OR(EXPORT!EY159=0,EXPORT!EY159="",EXPORT!EY159="0"),"","P")</f>
        <v/>
      </c>
      <c r="S159" s="18" t="str">
        <f>IF(OR(EXPORT!EZ159=0,EXPORT!EZ159="",EXPORT!EZ159="0"),"","W")</f>
        <v/>
      </c>
      <c r="T159" s="18" t="str">
        <f>IF(OR(EXPORT!FA159=0,EXPORT!FA159="",EXPORT!FA159="0"),"","frei")</f>
        <v/>
      </c>
      <c r="U159" s="18" t="str">
        <f t="shared" si="48"/>
        <v xml:space="preserve">447 Kcal / 25 g Fett / 24 g Proteine / 29 g KH / 2,4 BE </v>
      </c>
      <c r="V159" s="18">
        <f>IF(A159=3,ROUND(EXPORT!F159,0),"")</f>
        <v>447</v>
      </c>
      <c r="W159" s="18">
        <f>IF(A159=3,ROUND(EXPORT!J159,0),"")</f>
        <v>25</v>
      </c>
      <c r="X159" s="18">
        <f>IF(A159=3,ROUND(EXPORT!I159,0),"")</f>
        <v>24</v>
      </c>
      <c r="Y159" s="18">
        <f>IF(A159=3,ROUND(EXPORT!K159,0),"")</f>
        <v>29</v>
      </c>
      <c r="Z159" s="18">
        <f>IF(A159=3,ROUND(EXPORT!EG159,1),"")</f>
        <v>2.4</v>
      </c>
    </row>
    <row r="160" spans="1:32">
      <c r="A160" s="18">
        <f>EXPORT!A160</f>
        <v>4</v>
      </c>
      <c r="B160" s="18" t="str">
        <f>IF(ISBLANK(EXPORT!B160),"",EXPORT!B160)</f>
        <v>Käsetoast, Ketchup</v>
      </c>
      <c r="C160" s="18" t="str">
        <f t="shared" si="41"/>
        <v>AG</v>
      </c>
      <c r="D160" s="18" t="str">
        <f t="shared" si="42"/>
        <v xml:space="preserve"> (AG)</v>
      </c>
      <c r="E160" s="18" t="str">
        <f t="shared" si="45"/>
        <v>Käsetoast, Ketchup (AG)</v>
      </c>
      <c r="F160" s="18" t="str">
        <f>IF(OR(EXPORT!EM160=0,EXPORT!EM160="",EXPORT!EM160="0"),"","A")</f>
        <v>A</v>
      </c>
      <c r="G160" s="18" t="str">
        <f>IF(OR(EXPORT!EN160=0,EXPORT!EN160="",EXPORT!EN160="0"),"","B")</f>
        <v/>
      </c>
      <c r="H160" s="18" t="str">
        <f>IF(OR(EXPORT!EO160=0,EXPORT!EO160="",EXPORT!EO160="0"),"","C")</f>
        <v/>
      </c>
      <c r="I160" s="18" t="str">
        <f>IF(OR(EXPORT!EP160=0,EXPORT!EP160="",EXPORT!EP160="0"),"","D")</f>
        <v/>
      </c>
      <c r="J160" s="18" t="str">
        <f>IF(OR(EXPORT!EQ160=0,EXPORT!EQ160="",EXPORT!EQ160="0"),"","E")</f>
        <v/>
      </c>
      <c r="K160" s="18" t="str">
        <f>IF(OR(EXPORT!ER160=0,EXPORT!ER160="",EXPORT!ER160="0"),"","F")</f>
        <v/>
      </c>
      <c r="L160" s="18" t="str">
        <f>IF(OR(EXPORT!ES160=0,EXPORT!ES160="",EXPORT!ES160="0"),"","G")</f>
        <v>G</v>
      </c>
      <c r="M160" s="18" t="str">
        <f>IF(OR(EXPORT!ET160=0,EXPORT!ET160="",EXPORT!ET160="0"),"","H")</f>
        <v/>
      </c>
      <c r="N160" s="18" t="str">
        <f>IF(OR(EXPORT!EU160=0,EXPORT!EU160="",EXPORT!EU160="0"),"","L")</f>
        <v/>
      </c>
      <c r="O160" s="18" t="str">
        <f>IF(OR(EXPORT!EV160=0,EXPORT!EV160="",EXPORT!EV160="0"),"","M")</f>
        <v/>
      </c>
      <c r="P160" s="18" t="str">
        <f>IF(OR(EXPORT!EW160=0,EXPORT!EW160="",EXPORT!EW160="0"),"","N")</f>
        <v/>
      </c>
      <c r="Q160" s="18" t="str">
        <f>IF(OR(EXPORT!EX160=0,EXPORT!EX160="",EXPORT!EX160="0"),"","O")</f>
        <v/>
      </c>
      <c r="R160" s="18" t="str">
        <f>IF(OR(EXPORT!EY160=0,EXPORT!EY160="",EXPORT!EY160="0"),"","P")</f>
        <v/>
      </c>
      <c r="S160" s="18" t="str">
        <f>IF(OR(EXPORT!EZ160=0,EXPORT!EZ160="",EXPORT!EZ160="0"),"","W")</f>
        <v/>
      </c>
      <c r="T160" s="18" t="str">
        <f>IF(OR(EXPORT!FA160=0,EXPORT!FA160="",EXPORT!FA160="0"),"","frei")</f>
        <v/>
      </c>
      <c r="U160" s="18" t="str">
        <f t="shared" si="48"/>
        <v/>
      </c>
      <c r="V160" s="18" t="str">
        <f>IF(A160=3,ROUND(EXPORT!F160,0),"")</f>
        <v/>
      </c>
      <c r="W160" s="18" t="str">
        <f>IF(A160=3,ROUND(EXPORT!J160,0),"")</f>
        <v/>
      </c>
      <c r="X160" s="18" t="str">
        <f>IF(A160=3,ROUND(EXPORT!I160,0),"")</f>
        <v/>
      </c>
      <c r="Y160" s="18" t="str">
        <f>IF(A160=3,ROUND(EXPORT!K160,0),"")</f>
        <v/>
      </c>
      <c r="Z160" s="18" t="str">
        <f>IF(A160=3,ROUND(EXPORT!EG160,1),"")</f>
        <v/>
      </c>
    </row>
    <row r="161" spans="1:32">
      <c r="A161" s="18">
        <f>EXPORT!A161</f>
        <v>3</v>
      </c>
      <c r="B161" s="18" t="str">
        <f>IF(ISBLANK(EXPORT!B161),"",EXPORT!B161)</f>
        <v>Toast Abend</v>
      </c>
      <c r="C161" s="18" t="str">
        <f t="shared" si="41"/>
        <v>AG</v>
      </c>
      <c r="D161" s="18" t="str">
        <f t="shared" si="42"/>
        <v xml:space="preserve"> (AG)</v>
      </c>
      <c r="E161" s="18" t="str">
        <f t="shared" si="45"/>
        <v>Toast Abend (AG)</v>
      </c>
      <c r="F161" s="18" t="str">
        <f>IF(OR(EXPORT!EM161=0,EXPORT!EM161="",EXPORT!EM161="0"),"","A")</f>
        <v>A</v>
      </c>
      <c r="G161" s="18" t="str">
        <f>IF(OR(EXPORT!EN161=0,EXPORT!EN161="",EXPORT!EN161="0"),"","B")</f>
        <v/>
      </c>
      <c r="H161" s="18" t="str">
        <f>IF(OR(EXPORT!EO161=0,EXPORT!EO161="",EXPORT!EO161="0"),"","C")</f>
        <v/>
      </c>
      <c r="I161" s="18" t="str">
        <f>IF(OR(EXPORT!EP161=0,EXPORT!EP161="",EXPORT!EP161="0"),"","D")</f>
        <v/>
      </c>
      <c r="J161" s="18" t="str">
        <f>IF(OR(EXPORT!EQ161=0,EXPORT!EQ161="",EXPORT!EQ161="0"),"","E")</f>
        <v/>
      </c>
      <c r="K161" s="18" t="str">
        <f>IF(OR(EXPORT!ER161=0,EXPORT!ER161="",EXPORT!ER161="0"),"","F")</f>
        <v/>
      </c>
      <c r="L161" s="18" t="str">
        <f>IF(OR(EXPORT!ES161=0,EXPORT!ES161="",EXPORT!ES161="0"),"","G")</f>
        <v>G</v>
      </c>
      <c r="M161" s="18" t="str">
        <f>IF(OR(EXPORT!ET161=0,EXPORT!ET161="",EXPORT!ET161="0"),"","H")</f>
        <v/>
      </c>
      <c r="N161" s="18" t="str">
        <f>IF(OR(EXPORT!EU161=0,EXPORT!EU161="",EXPORT!EU161="0"),"","L")</f>
        <v/>
      </c>
      <c r="O161" s="18" t="str">
        <f>IF(OR(EXPORT!EV161=0,EXPORT!EV161="",EXPORT!EV161="0"),"","M")</f>
        <v/>
      </c>
      <c r="P161" s="18" t="str">
        <f>IF(OR(EXPORT!EW161=0,EXPORT!EW161="",EXPORT!EW161="0"),"","N")</f>
        <v/>
      </c>
      <c r="Q161" s="18" t="str">
        <f>IF(OR(EXPORT!EX161=0,EXPORT!EX161="",EXPORT!EX161="0"),"","O")</f>
        <v/>
      </c>
      <c r="R161" s="18" t="str">
        <f>IF(OR(EXPORT!EY161=0,EXPORT!EY161="",EXPORT!EY161="0"),"","P")</f>
        <v/>
      </c>
      <c r="S161" s="18" t="str">
        <f>IF(OR(EXPORT!EZ161=0,EXPORT!EZ161="",EXPORT!EZ161="0"),"","W")</f>
        <v/>
      </c>
      <c r="T161" s="18" t="str">
        <f>IF(OR(EXPORT!FA161=0,EXPORT!FA161="",EXPORT!FA161="0"),"","frei")</f>
        <v/>
      </c>
      <c r="U161" s="18" t="str">
        <f t="shared" si="48"/>
        <v xml:space="preserve">424 Kcal / 25 g Fett / 19 g Proteine / 29 g KH / 2,4 BE </v>
      </c>
      <c r="V161" s="18">
        <f>IF(A161=3,ROUND(EXPORT!F161,0),"")</f>
        <v>424</v>
      </c>
      <c r="W161" s="18">
        <f>IF(A161=3,ROUND(EXPORT!J161,0),"")</f>
        <v>25</v>
      </c>
      <c r="X161" s="18">
        <f>IF(A161=3,ROUND(EXPORT!I161,0),"")</f>
        <v>19</v>
      </c>
      <c r="Y161" s="18">
        <f>IF(A161=3,ROUND(EXPORT!K161,0),"")</f>
        <v>29</v>
      </c>
      <c r="Z161" s="18">
        <f>IF(A161=3,ROUND(EXPORT!EG161,1),"")</f>
        <v>2.4</v>
      </c>
    </row>
    <row r="162" spans="1:32">
      <c r="A162" s="18">
        <f>EXPORT!A162</f>
        <v>4</v>
      </c>
      <c r="B162" s="18" t="str">
        <f>IF(ISBLANK(EXPORT!B162),"",EXPORT!B162)</f>
        <v>Schinken- Käsetoast, Ketchup</v>
      </c>
      <c r="C162" s="18" t="str">
        <f t="shared" si="41"/>
        <v>AG</v>
      </c>
      <c r="D162" s="18" t="str">
        <f t="shared" si="42"/>
        <v xml:space="preserve"> (AG)</v>
      </c>
      <c r="E162" s="18" t="str">
        <f t="shared" si="45"/>
        <v>Schinken- Käsetoast, Ketchup (AG)</v>
      </c>
      <c r="F162" s="18" t="str">
        <f>IF(OR(EXPORT!EM162=0,EXPORT!EM162="",EXPORT!EM162="0"),"","A")</f>
        <v>A</v>
      </c>
      <c r="G162" s="18" t="str">
        <f>IF(OR(EXPORT!EN162=0,EXPORT!EN162="",EXPORT!EN162="0"),"","B")</f>
        <v/>
      </c>
      <c r="H162" s="18" t="str">
        <f>IF(OR(EXPORT!EO162=0,EXPORT!EO162="",EXPORT!EO162="0"),"","C")</f>
        <v/>
      </c>
      <c r="I162" s="18" t="str">
        <f>IF(OR(EXPORT!EP162=0,EXPORT!EP162="",EXPORT!EP162="0"),"","D")</f>
        <v/>
      </c>
      <c r="J162" s="18" t="str">
        <f>IF(OR(EXPORT!EQ162=0,EXPORT!EQ162="",EXPORT!EQ162="0"),"","E")</f>
        <v/>
      </c>
      <c r="K162" s="18" t="str">
        <f>IF(OR(EXPORT!ER162=0,EXPORT!ER162="",EXPORT!ER162="0"),"","F")</f>
        <v/>
      </c>
      <c r="L162" s="18" t="str">
        <f>IF(OR(EXPORT!ES162=0,EXPORT!ES162="",EXPORT!ES162="0"),"","G")</f>
        <v>G</v>
      </c>
      <c r="M162" s="18" t="str">
        <f>IF(OR(EXPORT!ET162=0,EXPORT!ET162="",EXPORT!ET162="0"),"","H")</f>
        <v/>
      </c>
      <c r="N162" s="18" t="str">
        <f>IF(OR(EXPORT!EU162=0,EXPORT!EU162="",EXPORT!EU162="0"),"","L")</f>
        <v/>
      </c>
      <c r="O162" s="18" t="str">
        <f>IF(OR(EXPORT!EV162=0,EXPORT!EV162="",EXPORT!EV162="0"),"","M")</f>
        <v/>
      </c>
      <c r="P162" s="18" t="str">
        <f>IF(OR(EXPORT!EW162=0,EXPORT!EW162="",EXPORT!EW162="0"),"","N")</f>
        <v/>
      </c>
      <c r="Q162" s="18" t="str">
        <f>IF(OR(EXPORT!EX162=0,EXPORT!EX162="",EXPORT!EX162="0"),"","O")</f>
        <v/>
      </c>
      <c r="R162" s="18" t="str">
        <f>IF(OR(EXPORT!EY162=0,EXPORT!EY162="",EXPORT!EY162="0"),"","P")</f>
        <v/>
      </c>
      <c r="S162" s="18" t="str">
        <f>IF(OR(EXPORT!EZ162=0,EXPORT!EZ162="",EXPORT!EZ162="0"),"","W")</f>
        <v/>
      </c>
      <c r="T162" s="18" t="str">
        <f>IF(OR(EXPORT!FA162=0,EXPORT!FA162="",EXPORT!FA162="0"),"","frei")</f>
        <v/>
      </c>
      <c r="U162" s="18" t="str">
        <f t="shared" si="48"/>
        <v/>
      </c>
      <c r="V162" s="18" t="str">
        <f>IF(A162=3,ROUND(EXPORT!F162,0),"")</f>
        <v/>
      </c>
      <c r="W162" s="18" t="str">
        <f>IF(A162=3,ROUND(EXPORT!J162,0),"")</f>
        <v/>
      </c>
      <c r="X162" s="18" t="str">
        <f>IF(A162=3,ROUND(EXPORT!I162,0),"")</f>
        <v/>
      </c>
      <c r="Y162" s="18" t="str">
        <f>IF(A162=3,ROUND(EXPORT!K162,0),"")</f>
        <v/>
      </c>
      <c r="Z162" s="18" t="str">
        <f>IF(A162=3,ROUND(EXPORT!EG162,1),"")</f>
        <v/>
      </c>
    </row>
    <row r="163" spans="1:32">
      <c r="A163" s="18">
        <f>EXPORT!A163</f>
        <v>1</v>
      </c>
      <c r="B163" s="18" t="str">
        <f>IF(ISBLANK(EXPORT!B163),"",EXPORT!B163)</f>
        <v>Freitag</v>
      </c>
      <c r="C163" s="18" t="str">
        <f t="shared" si="41"/>
        <v/>
      </c>
      <c r="D163" s="18" t="str">
        <f t="shared" si="42"/>
        <v/>
      </c>
      <c r="E163" s="18" t="str">
        <f t="shared" si="45"/>
        <v>Freitag</v>
      </c>
      <c r="F163" s="18" t="str">
        <f>IF(OR(EXPORT!EM163=0,EXPORT!EM163="",EXPORT!EM163="0"),"","A")</f>
        <v/>
      </c>
      <c r="G163" s="18" t="str">
        <f>IF(OR(EXPORT!EN163=0,EXPORT!EN163="",EXPORT!EN163="0"),"","B")</f>
        <v/>
      </c>
      <c r="H163" s="18" t="str">
        <f>IF(OR(EXPORT!EO163=0,EXPORT!EO163="",EXPORT!EO163="0"),"","C")</f>
        <v/>
      </c>
      <c r="I163" s="18" t="str">
        <f>IF(OR(EXPORT!EP163=0,EXPORT!EP163="",EXPORT!EP163="0"),"","D")</f>
        <v/>
      </c>
      <c r="J163" s="18" t="str">
        <f>IF(OR(EXPORT!EQ163=0,EXPORT!EQ163="",EXPORT!EQ163="0"),"","E")</f>
        <v/>
      </c>
      <c r="K163" s="18" t="str">
        <f>IF(OR(EXPORT!ER163=0,EXPORT!ER163="",EXPORT!ER163="0"),"","F")</f>
        <v/>
      </c>
      <c r="L163" s="18" t="str">
        <f>IF(OR(EXPORT!ES163=0,EXPORT!ES163="",EXPORT!ES163="0"),"","G")</f>
        <v/>
      </c>
      <c r="M163" s="18" t="str">
        <f>IF(OR(EXPORT!ET163=0,EXPORT!ET163="",EXPORT!ET163="0"),"","H")</f>
        <v/>
      </c>
      <c r="N163" s="18" t="str">
        <f>IF(OR(EXPORT!EU163=0,EXPORT!EU163="",EXPORT!EU163="0"),"","L")</f>
        <v/>
      </c>
      <c r="O163" s="18" t="str">
        <f>IF(OR(EXPORT!EV163=0,EXPORT!EV163="",EXPORT!EV163="0"),"","M")</f>
        <v/>
      </c>
      <c r="P163" s="18" t="str">
        <f>IF(OR(EXPORT!EW163=0,EXPORT!EW163="",EXPORT!EW163="0"),"","N")</f>
        <v/>
      </c>
      <c r="Q163" s="18" t="str">
        <f>IF(OR(EXPORT!EX163=0,EXPORT!EX163="",EXPORT!EX163="0"),"","O")</f>
        <v/>
      </c>
      <c r="R163" s="18" t="str">
        <f>IF(OR(EXPORT!EY163=0,EXPORT!EY163="",EXPORT!EY163="0"),"","P")</f>
        <v/>
      </c>
      <c r="S163" s="18" t="str">
        <f>IF(OR(EXPORT!EZ163=0,EXPORT!EZ163="",EXPORT!EZ163="0"),"","W")</f>
        <v/>
      </c>
      <c r="T163" s="18" t="str">
        <f>IF(OR(EXPORT!FA163=0,EXPORT!FA163="",EXPORT!FA163="0"),"","frei")</f>
        <v/>
      </c>
      <c r="U163" s="18" t="str">
        <f t="shared" si="48"/>
        <v/>
      </c>
      <c r="V163" s="18" t="str">
        <f>IF(A163=3,ROUND(EXPORT!F163,0),"")</f>
        <v/>
      </c>
      <c r="W163" s="18" t="str">
        <f>IF(A163=3,ROUND(EXPORT!J163,0),"")</f>
        <v/>
      </c>
      <c r="X163" s="18" t="str">
        <f>IF(A163=3,ROUND(EXPORT!I163,0),"")</f>
        <v/>
      </c>
      <c r="Y163" s="18" t="str">
        <f>IF(A163=3,ROUND(EXPORT!K163,0),"")</f>
        <v/>
      </c>
      <c r="Z163" s="18" t="str">
        <f>IF(A163=3,ROUND(EXPORT!EG163,1),"")</f>
        <v/>
      </c>
    </row>
    <row r="164" spans="1:32">
      <c r="A164" s="18">
        <f>EXPORT!A164</f>
        <v>2</v>
      </c>
      <c r="B164" s="18" t="str">
        <f>IF(ISBLANK(EXPORT!B164),"",EXPORT!B164)</f>
        <v>Mittagessen</v>
      </c>
      <c r="C164" s="18" t="str">
        <f t="shared" si="41"/>
        <v/>
      </c>
      <c r="D164" s="18" t="str">
        <f t="shared" si="42"/>
        <v/>
      </c>
      <c r="E164" s="18" t="str">
        <f t="shared" si="45"/>
        <v>Mittagessen</v>
      </c>
      <c r="F164" s="18" t="str">
        <f>IF(OR(EXPORT!EM164=0,EXPORT!EM164="",EXPORT!EM164="0"),"","A")</f>
        <v/>
      </c>
      <c r="G164" s="18" t="str">
        <f>IF(OR(EXPORT!EN164=0,EXPORT!EN164="",EXPORT!EN164="0"),"","B")</f>
        <v/>
      </c>
      <c r="H164" s="18" t="str">
        <f>IF(OR(EXPORT!EO164=0,EXPORT!EO164="",EXPORT!EO164="0"),"","C")</f>
        <v/>
      </c>
      <c r="I164" s="18" t="str">
        <f>IF(OR(EXPORT!EP164=0,EXPORT!EP164="",EXPORT!EP164="0"),"","D")</f>
        <v/>
      </c>
      <c r="J164" s="18" t="str">
        <f>IF(OR(EXPORT!EQ164=0,EXPORT!EQ164="",EXPORT!EQ164="0"),"","E")</f>
        <v/>
      </c>
      <c r="K164" s="18" t="str">
        <f>IF(OR(EXPORT!ER164=0,EXPORT!ER164="",EXPORT!ER164="0"),"","F")</f>
        <v/>
      </c>
      <c r="L164" s="18" t="str">
        <f>IF(OR(EXPORT!ES164=0,EXPORT!ES164="",EXPORT!ES164="0"),"","G")</f>
        <v/>
      </c>
      <c r="M164" s="18" t="str">
        <f>IF(OR(EXPORT!ET164=0,EXPORT!ET164="",EXPORT!ET164="0"),"","H")</f>
        <v/>
      </c>
      <c r="N164" s="18" t="str">
        <f>IF(OR(EXPORT!EU164=0,EXPORT!EU164="",EXPORT!EU164="0"),"","L")</f>
        <v/>
      </c>
      <c r="O164" s="18" t="str">
        <f>IF(OR(EXPORT!EV164=0,EXPORT!EV164="",EXPORT!EV164="0"),"","M")</f>
        <v/>
      </c>
      <c r="P164" s="18" t="str">
        <f>IF(OR(EXPORT!EW164=0,EXPORT!EW164="",EXPORT!EW164="0"),"","N")</f>
        <v/>
      </c>
      <c r="Q164" s="18" t="str">
        <f>IF(OR(EXPORT!EX164=0,EXPORT!EX164="",EXPORT!EX164="0"),"","O")</f>
        <v/>
      </c>
      <c r="R164" s="18" t="str">
        <f>IF(OR(EXPORT!EY164=0,EXPORT!EY164="",EXPORT!EY164="0"),"","P")</f>
        <v/>
      </c>
      <c r="S164" s="18" t="str">
        <f>IF(OR(EXPORT!EZ164=0,EXPORT!EZ164="",EXPORT!EZ164="0"),"","W")</f>
        <v/>
      </c>
      <c r="T164" s="18" t="str">
        <f>IF(OR(EXPORT!FA164=0,EXPORT!FA164="",EXPORT!FA164="0"),"","frei")</f>
        <v/>
      </c>
      <c r="U164" s="18" t="str">
        <f t="shared" si="48"/>
        <v/>
      </c>
      <c r="V164" s="18" t="str">
        <f>IF(A164=3,ROUND(EXPORT!F164,0),"")</f>
        <v/>
      </c>
      <c r="W164" s="18" t="str">
        <f>IF(A164=3,ROUND(EXPORT!J164,0),"")</f>
        <v/>
      </c>
      <c r="X164" s="18" t="str">
        <f>IF(A164=3,ROUND(EXPORT!I164,0),"")</f>
        <v/>
      </c>
      <c r="Y164" s="18" t="str">
        <f>IF(A164=3,ROUND(EXPORT!K164,0),"")</f>
        <v/>
      </c>
      <c r="Z164" s="18" t="str">
        <f>IF(A164=3,ROUND(EXPORT!EG164,1),"")</f>
        <v/>
      </c>
    </row>
    <row r="165" spans="1:32">
      <c r="A165" s="18">
        <f>EXPORT!A165</f>
        <v>3</v>
      </c>
      <c r="B165" s="18" t="str">
        <f>IF(ISBLANK(EXPORT!B165),"",EXPORT!B165)</f>
        <v>Suppe 1 Mittagessen</v>
      </c>
      <c r="C165" s="18" t="str">
        <f t="shared" si="41"/>
        <v>ACGL</v>
      </c>
      <c r="D165" s="18" t="str">
        <f t="shared" si="42"/>
        <v xml:space="preserve"> (ACGL)</v>
      </c>
      <c r="E165" s="18" t="str">
        <f t="shared" si="45"/>
        <v>Suppe 1 Mittagessen (ACGL)</v>
      </c>
      <c r="F165" s="18" t="str">
        <f>IF(OR(EXPORT!EM165=0,EXPORT!EM165="",EXPORT!EM165="0"),"","A")</f>
        <v>A</v>
      </c>
      <c r="G165" s="18" t="str">
        <f>IF(OR(EXPORT!EN165=0,EXPORT!EN165="",EXPORT!EN165="0"),"","B")</f>
        <v/>
      </c>
      <c r="H165" s="18" t="str">
        <f>IF(OR(EXPORT!EO165=0,EXPORT!EO165="",EXPORT!EO165="0"),"","C")</f>
        <v>C</v>
      </c>
      <c r="I165" s="18" t="str">
        <f>IF(OR(EXPORT!EP165=0,EXPORT!EP165="",EXPORT!EP165="0"),"","D")</f>
        <v/>
      </c>
      <c r="J165" s="18" t="str">
        <f>IF(OR(EXPORT!EQ165=0,EXPORT!EQ165="",EXPORT!EQ165="0"),"","E")</f>
        <v/>
      </c>
      <c r="K165" s="18" t="str">
        <f>IF(OR(EXPORT!ER165=0,EXPORT!ER165="",EXPORT!ER165="0"),"","F")</f>
        <v/>
      </c>
      <c r="L165" s="18" t="str">
        <f>IF(OR(EXPORT!ES165=0,EXPORT!ES165="",EXPORT!ES165="0"),"","G")</f>
        <v>G</v>
      </c>
      <c r="M165" s="18" t="str">
        <f>IF(OR(EXPORT!ET165=0,EXPORT!ET165="",EXPORT!ET165="0"),"","H")</f>
        <v/>
      </c>
      <c r="N165" s="18" t="str">
        <f>IF(OR(EXPORT!EU165=0,EXPORT!EU165="",EXPORT!EU165="0"),"","L")</f>
        <v>L</v>
      </c>
      <c r="O165" s="18" t="str">
        <f>IF(OR(EXPORT!EV165=0,EXPORT!EV165="",EXPORT!EV165="0"),"","M")</f>
        <v/>
      </c>
      <c r="P165" s="18" t="str">
        <f>IF(OR(EXPORT!EW165=0,EXPORT!EW165="",EXPORT!EW165="0"),"","N")</f>
        <v/>
      </c>
      <c r="Q165" s="18" t="str">
        <f>IF(OR(EXPORT!EX165=0,EXPORT!EX165="",EXPORT!EX165="0"),"","O")</f>
        <v/>
      </c>
      <c r="R165" s="18" t="str">
        <f>IF(OR(EXPORT!EY165=0,EXPORT!EY165="",EXPORT!EY165="0"),"","P")</f>
        <v/>
      </c>
      <c r="S165" s="18" t="str">
        <f>IF(OR(EXPORT!EZ165=0,EXPORT!EZ165="",EXPORT!EZ165="0"),"","W")</f>
        <v/>
      </c>
      <c r="T165" s="18" t="str">
        <f>IF(OR(EXPORT!FA165=0,EXPORT!FA165="",EXPORT!FA165="0"),"","frei")</f>
        <v/>
      </c>
      <c r="U165" s="18" t="str">
        <f t="shared" si="48"/>
        <v xml:space="preserve">163 Kcal / 9 g Fett / 10 g Proteine / 10 g KH / 0,9 BE </v>
      </c>
      <c r="V165" s="18">
        <f>IF(A165=3,ROUND(EXPORT!F165,0),"")</f>
        <v>163</v>
      </c>
      <c r="W165" s="18">
        <f>IF(A165=3,ROUND(EXPORT!J165,0),"")</f>
        <v>9</v>
      </c>
      <c r="X165" s="18">
        <f>IF(A165=3,ROUND(EXPORT!I165,0),"")</f>
        <v>10</v>
      </c>
      <c r="Y165" s="18">
        <f>IF(A165=3,ROUND(EXPORT!K165,0),"")</f>
        <v>10</v>
      </c>
      <c r="Z165" s="18">
        <f>IF(A165=3,ROUND(EXPORT!EG165,1),"")</f>
        <v>0.9</v>
      </c>
    </row>
    <row r="166" spans="1:32">
      <c r="A166" s="18">
        <f>EXPORT!A166</f>
        <v>4</v>
      </c>
      <c r="B166" s="18" t="str">
        <f>IF(ISBLANK(EXPORT!B166),"",EXPORT!B166)</f>
        <v>Rindsuppe mit Parmesannockerl</v>
      </c>
      <c r="C166" s="18" t="str">
        <f t="shared" si="41"/>
        <v>ACGL</v>
      </c>
      <c r="D166" s="18" t="str">
        <f t="shared" si="42"/>
        <v xml:space="preserve"> (ACGL)</v>
      </c>
      <c r="E166" s="18" t="str">
        <f t="shared" si="45"/>
        <v>Rindsuppe mit Parmesannockerl (ACGL)</v>
      </c>
      <c r="F166" s="18" t="str">
        <f>IF(OR(EXPORT!EM166=0,EXPORT!EM166="",EXPORT!EM166="0"),"","A")</f>
        <v>A</v>
      </c>
      <c r="G166" s="18" t="str">
        <f>IF(OR(EXPORT!EN166=0,EXPORT!EN166="",EXPORT!EN166="0"),"","B")</f>
        <v/>
      </c>
      <c r="H166" s="18" t="str">
        <f>IF(OR(EXPORT!EO166=0,EXPORT!EO166="",EXPORT!EO166="0"),"","C")</f>
        <v>C</v>
      </c>
      <c r="I166" s="18" t="str">
        <f>IF(OR(EXPORT!EP166=0,EXPORT!EP166="",EXPORT!EP166="0"),"","D")</f>
        <v/>
      </c>
      <c r="J166" s="18" t="str">
        <f>IF(OR(EXPORT!EQ166=0,EXPORT!EQ166="",EXPORT!EQ166="0"),"","E")</f>
        <v/>
      </c>
      <c r="K166" s="18" t="str">
        <f>IF(OR(EXPORT!ER166=0,EXPORT!ER166="",EXPORT!ER166="0"),"","F")</f>
        <v/>
      </c>
      <c r="L166" s="18" t="str">
        <f>IF(OR(EXPORT!ES166=0,EXPORT!ES166="",EXPORT!ES166="0"),"","G")</f>
        <v>G</v>
      </c>
      <c r="M166" s="18" t="str">
        <f>IF(OR(EXPORT!ET166=0,EXPORT!ET166="",EXPORT!ET166="0"),"","H")</f>
        <v/>
      </c>
      <c r="N166" s="18" t="str">
        <f>IF(OR(EXPORT!EU166=0,EXPORT!EU166="",EXPORT!EU166="0"),"","L")</f>
        <v>L</v>
      </c>
      <c r="O166" s="18" t="str">
        <f>IF(OR(EXPORT!EV166=0,EXPORT!EV166="",EXPORT!EV166="0"),"","M")</f>
        <v/>
      </c>
      <c r="P166" s="18" t="str">
        <f>IF(OR(EXPORT!EW166=0,EXPORT!EW166="",EXPORT!EW166="0"),"","N")</f>
        <v/>
      </c>
      <c r="Q166" s="18" t="str">
        <f>IF(OR(EXPORT!EX166=0,EXPORT!EX166="",EXPORT!EX166="0"),"","O")</f>
        <v/>
      </c>
      <c r="R166" s="18" t="str">
        <f>IF(OR(EXPORT!EY166=0,EXPORT!EY166="",EXPORT!EY166="0"),"","P")</f>
        <v/>
      </c>
      <c r="S166" s="18" t="str">
        <f>IF(OR(EXPORT!EZ166=0,EXPORT!EZ166="",EXPORT!EZ166="0"),"","W")</f>
        <v/>
      </c>
      <c r="T166" s="18" t="str">
        <f>IF(OR(EXPORT!FA166=0,EXPORT!FA166="",EXPORT!FA166="0"),"","frei")</f>
        <v/>
      </c>
      <c r="U166" s="18" t="str">
        <f t="shared" si="48"/>
        <v/>
      </c>
      <c r="V166" s="18" t="str">
        <f>IF(A166=3,ROUND(EXPORT!F166,0),"")</f>
        <v/>
      </c>
      <c r="W166" s="18" t="str">
        <f>IF(A166=3,ROUND(EXPORT!J166,0),"")</f>
        <v/>
      </c>
      <c r="X166" s="18" t="str">
        <f>IF(A166=3,ROUND(EXPORT!I166,0),"")</f>
        <v/>
      </c>
      <c r="Y166" s="18" t="str">
        <f>IF(A166=3,ROUND(EXPORT!K166,0),"")</f>
        <v/>
      </c>
      <c r="Z166" s="18" t="str">
        <f>IF(A166=3,ROUND(EXPORT!EG166,1),"")</f>
        <v/>
      </c>
    </row>
    <row r="167" spans="1:32">
      <c r="A167" s="18">
        <f>EXPORT!A167</f>
        <v>3</v>
      </c>
      <c r="B167" s="18" t="str">
        <f>IF(ISBLANK(EXPORT!B167),"",EXPORT!B167)</f>
        <v>Suppe 2 Mittagessen</v>
      </c>
      <c r="C167" s="18" t="str">
        <f t="shared" si="41"/>
        <v>AG</v>
      </c>
      <c r="D167" s="18" t="str">
        <f t="shared" si="42"/>
        <v xml:space="preserve"> (AG)</v>
      </c>
      <c r="E167" s="18" t="str">
        <f t="shared" si="45"/>
        <v>Suppe 2 Mittagessen (AG)</v>
      </c>
      <c r="F167" s="18" t="str">
        <f>IF(OR(EXPORT!EM167=0,EXPORT!EM167="",EXPORT!EM167="0"),"","A")</f>
        <v>A</v>
      </c>
      <c r="G167" s="18" t="str">
        <f>IF(OR(EXPORT!EN167=0,EXPORT!EN167="",EXPORT!EN167="0"),"","B")</f>
        <v/>
      </c>
      <c r="H167" s="18" t="str">
        <f>IF(OR(EXPORT!EO167=0,EXPORT!EO167="",EXPORT!EO167="0"),"","C")</f>
        <v/>
      </c>
      <c r="I167" s="18" t="str">
        <f>IF(OR(EXPORT!EP167=0,EXPORT!EP167="",EXPORT!EP167="0"),"","D")</f>
        <v/>
      </c>
      <c r="J167" s="18" t="str">
        <f>IF(OR(EXPORT!EQ167=0,EXPORT!EQ167="",EXPORT!EQ167="0"),"","E")</f>
        <v/>
      </c>
      <c r="K167" s="18" t="str">
        <f>IF(OR(EXPORT!ER167=0,EXPORT!ER167="",EXPORT!ER167="0"),"","F")</f>
        <v/>
      </c>
      <c r="L167" s="18" t="str">
        <f>IF(OR(EXPORT!ES167=0,EXPORT!ES167="",EXPORT!ES167="0"),"","G")</f>
        <v>G</v>
      </c>
      <c r="M167" s="18" t="str">
        <f>IF(OR(EXPORT!ET167=0,EXPORT!ET167="",EXPORT!ET167="0"),"","H")</f>
        <v/>
      </c>
      <c r="N167" s="18" t="str">
        <f>IF(OR(EXPORT!EU167=0,EXPORT!EU167="",EXPORT!EU167="0"),"","L")</f>
        <v/>
      </c>
      <c r="O167" s="18" t="str">
        <f>IF(OR(EXPORT!EV167=0,EXPORT!EV167="",EXPORT!EV167="0"),"","M")</f>
        <v/>
      </c>
      <c r="P167" s="18" t="str">
        <f>IF(OR(EXPORT!EW167=0,EXPORT!EW167="",EXPORT!EW167="0"),"","N")</f>
        <v/>
      </c>
      <c r="Q167" s="18" t="str">
        <f>IF(OR(EXPORT!EX167=0,EXPORT!EX167="",EXPORT!EX167="0"),"","O")</f>
        <v/>
      </c>
      <c r="R167" s="18" t="str">
        <f>IF(OR(EXPORT!EY167=0,EXPORT!EY167="",EXPORT!EY167="0"),"","P")</f>
        <v/>
      </c>
      <c r="S167" s="18" t="str">
        <f>IF(OR(EXPORT!EZ167=0,EXPORT!EZ167="",EXPORT!EZ167="0"),"","W")</f>
        <v/>
      </c>
      <c r="T167" s="18" t="str">
        <f>IF(OR(EXPORT!FA167=0,EXPORT!FA167="",EXPORT!FA167="0"),"","frei")</f>
        <v/>
      </c>
      <c r="U167" s="18" t="str">
        <f t="shared" si="48"/>
        <v xml:space="preserve">358 Kcal / 29 g Fett / 6 g Proteine / 18 g KH / 1,5 BE </v>
      </c>
      <c r="V167" s="18">
        <f>IF(A167=3,ROUND(EXPORT!F167,0),"")</f>
        <v>358</v>
      </c>
      <c r="W167" s="18">
        <f>IF(A167=3,ROUND(EXPORT!J167,0),"")</f>
        <v>29</v>
      </c>
      <c r="X167" s="18">
        <f>IF(A167=3,ROUND(EXPORT!I167,0),"")</f>
        <v>6</v>
      </c>
      <c r="Y167" s="18">
        <f>IF(A167=3,ROUND(EXPORT!K167,0),"")</f>
        <v>18</v>
      </c>
      <c r="Z167" s="18">
        <f>IF(A167=3,ROUND(EXPORT!EG167,1),"")</f>
        <v>1.5</v>
      </c>
    </row>
    <row r="168" spans="1:32">
      <c r="A168" s="18">
        <f>EXPORT!A168</f>
        <v>4</v>
      </c>
      <c r="B168" s="18" t="str">
        <f>IF(ISBLANK(EXPORT!B168),"",EXPORT!B168)</f>
        <v xml:space="preserve">Maiscremesuppe </v>
      </c>
      <c r="C168" s="18" t="str">
        <f t="shared" si="41"/>
        <v>AG</v>
      </c>
      <c r="D168" s="18" t="str">
        <f t="shared" si="42"/>
        <v xml:space="preserve"> (AG)</v>
      </c>
      <c r="E168" s="18" t="str">
        <f t="shared" si="45"/>
        <v>Maiscremesuppe  (AG)</v>
      </c>
      <c r="F168" s="18" t="str">
        <f>IF(OR(EXPORT!EM168=0,EXPORT!EM168="",EXPORT!EM168="0"),"","A")</f>
        <v>A</v>
      </c>
      <c r="G168" s="18" t="str">
        <f>IF(OR(EXPORT!EN168=0,EXPORT!EN168="",EXPORT!EN168="0"),"","B")</f>
        <v/>
      </c>
      <c r="H168" s="18" t="str">
        <f>IF(OR(EXPORT!EO168=0,EXPORT!EO168="",EXPORT!EO168="0"),"","C")</f>
        <v/>
      </c>
      <c r="I168" s="18" t="str">
        <f>IF(OR(EXPORT!EP168=0,EXPORT!EP168="",EXPORT!EP168="0"),"","D")</f>
        <v/>
      </c>
      <c r="J168" s="18" t="str">
        <f>IF(OR(EXPORT!EQ168=0,EXPORT!EQ168="",EXPORT!EQ168="0"),"","E")</f>
        <v/>
      </c>
      <c r="K168" s="18" t="str">
        <f>IF(OR(EXPORT!ER168=0,EXPORT!ER168="",EXPORT!ER168="0"),"","F")</f>
        <v/>
      </c>
      <c r="L168" s="18" t="str">
        <f>IF(OR(EXPORT!ES168=0,EXPORT!ES168="",EXPORT!ES168="0"),"","G")</f>
        <v>G</v>
      </c>
      <c r="M168" s="18" t="str">
        <f>IF(OR(EXPORT!ET168=0,EXPORT!ET168="",EXPORT!ET168="0"),"","H")</f>
        <v/>
      </c>
      <c r="N168" s="18" t="str">
        <f>IF(OR(EXPORT!EU168=0,EXPORT!EU168="",EXPORT!EU168="0"),"","L")</f>
        <v/>
      </c>
      <c r="O168" s="18" t="str">
        <f>IF(OR(EXPORT!EV168=0,EXPORT!EV168="",EXPORT!EV168="0"),"","M")</f>
        <v/>
      </c>
      <c r="P168" s="18" t="str">
        <f>IF(OR(EXPORT!EW168=0,EXPORT!EW168="",EXPORT!EW168="0"),"","N")</f>
        <v/>
      </c>
      <c r="Q168" s="18" t="str">
        <f>IF(OR(EXPORT!EX168=0,EXPORT!EX168="",EXPORT!EX168="0"),"","O")</f>
        <v/>
      </c>
      <c r="R168" s="18" t="str">
        <f>IF(OR(EXPORT!EY168=0,EXPORT!EY168="",EXPORT!EY168="0"),"","P")</f>
        <v/>
      </c>
      <c r="S168" s="18" t="str">
        <f>IF(OR(EXPORT!EZ168=0,EXPORT!EZ168="",EXPORT!EZ168="0"),"","W")</f>
        <v/>
      </c>
      <c r="T168" s="18" t="str">
        <f>IF(OR(EXPORT!FA168=0,EXPORT!FA168="",EXPORT!FA168="0"),"","frei")</f>
        <v/>
      </c>
      <c r="U168" s="18" t="str">
        <f t="shared" si="48"/>
        <v/>
      </c>
      <c r="V168" s="18" t="str">
        <f>IF(A168=3,ROUND(EXPORT!F168,0),"")</f>
        <v/>
      </c>
      <c r="W168" s="18" t="str">
        <f>IF(A168=3,ROUND(EXPORT!J168,0),"")</f>
        <v/>
      </c>
      <c r="X168" s="18" t="str">
        <f>IF(A168=3,ROUND(EXPORT!I168,0),"")</f>
        <v/>
      </c>
      <c r="Y168" s="18" t="str">
        <f>IF(A168=3,ROUND(EXPORT!K168,0),"")</f>
        <v/>
      </c>
      <c r="Z168" s="18" t="str">
        <f>IF(A168=3,ROUND(EXPORT!EG168,1),"")</f>
        <v/>
      </c>
    </row>
    <row r="169" spans="1:32">
      <c r="A169" s="18">
        <f>EXPORT!A169</f>
        <v>3</v>
      </c>
      <c r="B169" s="18" t="str">
        <f>IF(ISBLANK(EXPORT!B169),"",EXPORT!B169)</f>
        <v>Hausmannskost Mittagessen</v>
      </c>
      <c r="C169" s="18" t="str">
        <f t="shared" si="41"/>
        <v>ACDGLM</v>
      </c>
      <c r="D169" s="18" t="str">
        <f t="shared" si="42"/>
        <v xml:space="preserve"> (ACDGLM)</v>
      </c>
      <c r="E169" s="18" t="str">
        <f t="shared" si="45"/>
        <v>Hausmannskost Mittagessen (ACDGLM)</v>
      </c>
      <c r="F169" s="18" t="str">
        <f>IF(OR(EXPORT!EM169=0,EXPORT!EM169="",EXPORT!EM169="0"),"","A")</f>
        <v>A</v>
      </c>
      <c r="G169" s="18" t="str">
        <f>IF(OR(EXPORT!EN169=0,EXPORT!EN169="",EXPORT!EN169="0"),"","B")</f>
        <v/>
      </c>
      <c r="H169" s="18" t="str">
        <f>IF(OR(EXPORT!EO169=0,EXPORT!EO169="",EXPORT!EO169="0"),"","C")</f>
        <v>C</v>
      </c>
      <c r="I169" s="18" t="str">
        <f>IF(OR(EXPORT!EP169=0,EXPORT!EP169="",EXPORT!EP169="0"),"","D")</f>
        <v>D</v>
      </c>
      <c r="J169" s="18" t="str">
        <f>IF(OR(EXPORT!EQ169=0,EXPORT!EQ169="",EXPORT!EQ169="0"),"","E")</f>
        <v/>
      </c>
      <c r="K169" s="18" t="str">
        <f>IF(OR(EXPORT!ER169=0,EXPORT!ER169="",EXPORT!ER169="0"),"","F")</f>
        <v/>
      </c>
      <c r="L169" s="18" t="str">
        <f>IF(OR(EXPORT!ES169=0,EXPORT!ES169="",EXPORT!ES169="0"),"","G")</f>
        <v>G</v>
      </c>
      <c r="M169" s="18" t="str">
        <f>IF(OR(EXPORT!ET169=0,EXPORT!ET169="",EXPORT!ET169="0"),"","H")</f>
        <v/>
      </c>
      <c r="N169" s="18" t="str">
        <f>IF(OR(EXPORT!EU169=0,EXPORT!EU169="",EXPORT!EU169="0"),"","L")</f>
        <v>L</v>
      </c>
      <c r="O169" s="18" t="str">
        <f>IF(OR(EXPORT!EV169=0,EXPORT!EV169="",EXPORT!EV169="0"),"","M")</f>
        <v>M</v>
      </c>
      <c r="P169" s="18" t="str">
        <f>IF(OR(EXPORT!EW169=0,EXPORT!EW169="",EXPORT!EW169="0"),"","N")</f>
        <v/>
      </c>
      <c r="Q169" s="18" t="str">
        <f>IF(OR(EXPORT!EX169=0,EXPORT!EX169="",EXPORT!EX169="0"),"","O")</f>
        <v/>
      </c>
      <c r="R169" s="18" t="str">
        <f>IF(OR(EXPORT!EY169=0,EXPORT!EY169="",EXPORT!EY169="0"),"","P")</f>
        <v/>
      </c>
      <c r="S169" s="18" t="str">
        <f>IF(OR(EXPORT!EZ169=0,EXPORT!EZ169="",EXPORT!EZ169="0"),"","W")</f>
        <v/>
      </c>
      <c r="T169" s="18" t="str">
        <f>IF(OR(EXPORT!FA169=0,EXPORT!FA169="",EXPORT!FA169="0"),"","frei")</f>
        <v/>
      </c>
      <c r="U169" s="18" t="str">
        <f t="shared" si="48"/>
        <v xml:space="preserve">581 Kcal / 11 g Fett / 40 g Proteine / 77 g KH / 6,4 BE </v>
      </c>
      <c r="V169" s="18">
        <f>IF(A169=3,ROUND(EXPORT!F169,0),"")</f>
        <v>581</v>
      </c>
      <c r="W169" s="18">
        <f>IF(A169=3,ROUND(EXPORT!J169,0),"")</f>
        <v>11</v>
      </c>
      <c r="X169" s="18">
        <f>IF(A169=3,ROUND(EXPORT!I169,0),"")</f>
        <v>40</v>
      </c>
      <c r="Y169" s="18">
        <f>IF(A169=3,ROUND(EXPORT!K169,0),"")</f>
        <v>77</v>
      </c>
      <c r="Z169" s="18">
        <f>IF(A169=3,ROUND(EXPORT!EG169,1),"")</f>
        <v>6.4</v>
      </c>
      <c r="AA169" s="18" t="str">
        <f>IF($A169=3,AB169&amp;" Kcal / "&amp;AC169&amp;" g Fett / "&amp;AD169&amp;" g Proteine / "&amp;AE169&amp;" g KH / "&amp;AF169&amp;" BE ","")</f>
        <v xml:space="preserve">844 Kcal / 20 g Fett / 50 g Proteine / 110 g KH / 9,2 BE </v>
      </c>
      <c r="AB169" s="18">
        <f>V169+V165+V185</f>
        <v>844</v>
      </c>
      <c r="AC169" s="18">
        <f t="shared" ref="AC169:AF169" si="55">W169+W165+W185</f>
        <v>20</v>
      </c>
      <c r="AD169" s="18">
        <f t="shared" si="55"/>
        <v>50</v>
      </c>
      <c r="AE169" s="18">
        <f t="shared" si="55"/>
        <v>110</v>
      </c>
      <c r="AF169" s="18">
        <f t="shared" si="55"/>
        <v>9.2000000000000011</v>
      </c>
    </row>
    <row r="170" spans="1:32">
      <c r="A170" s="18">
        <f>EXPORT!A170</f>
        <v>4</v>
      </c>
      <c r="B170" s="18" t="str">
        <f>IF(ISBLANK(EXPORT!B170),"",EXPORT!B170)</f>
        <v xml:space="preserve">Fisch gebacken </v>
      </c>
      <c r="C170" s="18" t="str">
        <f t="shared" si="41"/>
        <v>ACDG</v>
      </c>
      <c r="D170" s="18" t="str">
        <f t="shared" si="42"/>
        <v xml:space="preserve"> (ACDG)</v>
      </c>
      <c r="E170" s="18" t="str">
        <f t="shared" si="45"/>
        <v>Fisch gebacken  (ACDG)</v>
      </c>
      <c r="F170" s="18" t="str">
        <f>IF(OR(EXPORT!EM170=0,EXPORT!EM170="",EXPORT!EM170="0"),"","A")</f>
        <v>A</v>
      </c>
      <c r="G170" s="18" t="str">
        <f>IF(OR(EXPORT!EN170=0,EXPORT!EN170="",EXPORT!EN170="0"),"","B")</f>
        <v/>
      </c>
      <c r="H170" s="18" t="str">
        <f>IF(OR(EXPORT!EO170=0,EXPORT!EO170="",EXPORT!EO170="0"),"","C")</f>
        <v>C</v>
      </c>
      <c r="I170" s="18" t="str">
        <f>IF(OR(EXPORT!EP170=0,EXPORT!EP170="",EXPORT!EP170="0"),"","D")</f>
        <v>D</v>
      </c>
      <c r="J170" s="18" t="str">
        <f>IF(OR(EXPORT!EQ170=0,EXPORT!EQ170="",EXPORT!EQ170="0"),"","E")</f>
        <v/>
      </c>
      <c r="K170" s="18" t="str">
        <f>IF(OR(EXPORT!ER170=0,EXPORT!ER170="",EXPORT!ER170="0"),"","F")</f>
        <v/>
      </c>
      <c r="L170" s="18" t="str">
        <f>IF(OR(EXPORT!ES170=0,EXPORT!ES170="",EXPORT!ES170="0"),"","G")</f>
        <v>G</v>
      </c>
      <c r="M170" s="18" t="str">
        <f>IF(OR(EXPORT!ET170=0,EXPORT!ET170="",EXPORT!ET170="0"),"","H")</f>
        <v/>
      </c>
      <c r="N170" s="18" t="str">
        <f>IF(OR(EXPORT!EU170=0,EXPORT!EU170="",EXPORT!EU170="0"),"","L")</f>
        <v/>
      </c>
      <c r="O170" s="18" t="str">
        <f>IF(OR(EXPORT!EV170=0,EXPORT!EV170="",EXPORT!EV170="0"),"","M")</f>
        <v/>
      </c>
      <c r="P170" s="18" t="str">
        <f>IF(OR(EXPORT!EW170=0,EXPORT!EW170="",EXPORT!EW170="0"),"","N")</f>
        <v/>
      </c>
      <c r="Q170" s="18" t="str">
        <f>IF(OR(EXPORT!EX170=0,EXPORT!EX170="",EXPORT!EX170="0"),"","O")</f>
        <v/>
      </c>
      <c r="R170" s="18" t="str">
        <f>IF(OR(EXPORT!EY170=0,EXPORT!EY170="",EXPORT!EY170="0"),"","P")</f>
        <v/>
      </c>
      <c r="S170" s="18" t="str">
        <f>IF(OR(EXPORT!EZ170=0,EXPORT!EZ170="",EXPORT!EZ170="0"),"","W")</f>
        <v/>
      </c>
      <c r="T170" s="18" t="str">
        <f>IF(OR(EXPORT!FA170=0,EXPORT!FA170="",EXPORT!FA170="0"),"","frei")</f>
        <v/>
      </c>
      <c r="U170" s="18" t="str">
        <f t="shared" si="48"/>
        <v/>
      </c>
      <c r="V170" s="18" t="str">
        <f>IF(A170=3,ROUND(EXPORT!F170,0),"")</f>
        <v/>
      </c>
      <c r="W170" s="18" t="str">
        <f>IF(A170=3,ROUND(EXPORT!J170,0),"")</f>
        <v/>
      </c>
      <c r="X170" s="18" t="str">
        <f>IF(A170=3,ROUND(EXPORT!I170,0),"")</f>
        <v/>
      </c>
      <c r="Y170" s="18" t="str">
        <f>IF(A170=3,ROUND(EXPORT!K170,0),"")</f>
        <v/>
      </c>
      <c r="Z170" s="18" t="str">
        <f>IF(A170=3,ROUND(EXPORT!EG170,1),"")</f>
        <v/>
      </c>
    </row>
    <row r="171" spans="1:32">
      <c r="A171" s="18">
        <f>EXPORT!A171</f>
        <v>4</v>
      </c>
      <c r="B171" s="18" t="str">
        <f>IF(ISBLANK(EXPORT!B171),"",EXPORT!B171)</f>
        <v xml:space="preserve"> mit</v>
      </c>
      <c r="C171" s="18" t="str">
        <f t="shared" si="41"/>
        <v/>
      </c>
      <c r="D171" s="18" t="str">
        <f t="shared" si="42"/>
        <v/>
      </c>
      <c r="E171" s="18" t="str">
        <f t="shared" si="45"/>
        <v xml:space="preserve"> mit</v>
      </c>
      <c r="F171" s="18" t="str">
        <f>IF(OR(EXPORT!EM171=0,EXPORT!EM171="",EXPORT!EM171="0"),"","A")</f>
        <v/>
      </c>
      <c r="G171" s="18" t="str">
        <f>IF(OR(EXPORT!EN171=0,EXPORT!EN171="",EXPORT!EN171="0"),"","B")</f>
        <v/>
      </c>
      <c r="H171" s="18" t="str">
        <f>IF(OR(EXPORT!EO171=0,EXPORT!EO171="",EXPORT!EO171="0"),"","C")</f>
        <v/>
      </c>
      <c r="I171" s="18" t="str">
        <f>IF(OR(EXPORT!EP171=0,EXPORT!EP171="",EXPORT!EP171="0"),"","D")</f>
        <v/>
      </c>
      <c r="J171" s="18" t="str">
        <f>IF(OR(EXPORT!EQ171=0,EXPORT!EQ171="",EXPORT!EQ171="0"),"","E")</f>
        <v/>
      </c>
      <c r="K171" s="18" t="str">
        <f>IF(OR(EXPORT!ER171=0,EXPORT!ER171="",EXPORT!ER171="0"),"","F")</f>
        <v/>
      </c>
      <c r="L171" s="18" t="str">
        <f>IF(OR(EXPORT!ES171=0,EXPORT!ES171="",EXPORT!ES171="0"),"","G")</f>
        <v/>
      </c>
      <c r="M171" s="18" t="str">
        <f>IF(OR(EXPORT!ET171=0,EXPORT!ET171="",EXPORT!ET171="0"),"","H")</f>
        <v/>
      </c>
      <c r="N171" s="18" t="str">
        <f>IF(OR(EXPORT!EU171=0,EXPORT!EU171="",EXPORT!EU171="0"),"","L")</f>
        <v/>
      </c>
      <c r="O171" s="18" t="str">
        <f>IF(OR(EXPORT!EV171=0,EXPORT!EV171="",EXPORT!EV171="0"),"","M")</f>
        <v/>
      </c>
      <c r="P171" s="18" t="str">
        <f>IF(OR(EXPORT!EW171=0,EXPORT!EW171="",EXPORT!EW171="0"),"","N")</f>
        <v/>
      </c>
      <c r="Q171" s="18" t="str">
        <f>IF(OR(EXPORT!EX171=0,EXPORT!EX171="",EXPORT!EX171="0"),"","O")</f>
        <v/>
      </c>
      <c r="R171" s="18" t="str">
        <f>IF(OR(EXPORT!EY171=0,EXPORT!EY171="",EXPORT!EY171="0"),"","P")</f>
        <v/>
      </c>
      <c r="S171" s="18" t="str">
        <f>IF(OR(EXPORT!EZ171=0,EXPORT!EZ171="",EXPORT!EZ171="0"),"","W")</f>
        <v/>
      </c>
      <c r="T171" s="18" t="str">
        <f>IF(OR(EXPORT!FA171=0,EXPORT!FA171="",EXPORT!FA171="0"),"","frei")</f>
        <v>frei</v>
      </c>
      <c r="U171" s="18" t="str">
        <f t="shared" si="48"/>
        <v/>
      </c>
      <c r="V171" s="18" t="str">
        <f>IF(A171=3,ROUND(EXPORT!F171,0),"")</f>
        <v/>
      </c>
      <c r="W171" s="18" t="str">
        <f>IF(A171=3,ROUND(EXPORT!J171,0),"")</f>
        <v/>
      </c>
      <c r="X171" s="18" t="str">
        <f>IF(A171=3,ROUND(EXPORT!I171,0),"")</f>
        <v/>
      </c>
      <c r="Y171" s="18" t="str">
        <f>IF(A171=3,ROUND(EXPORT!K171,0),"")</f>
        <v/>
      </c>
      <c r="Z171" s="18" t="str">
        <f>IF(A171=3,ROUND(EXPORT!EG171,1),"")</f>
        <v/>
      </c>
    </row>
    <row r="172" spans="1:32">
      <c r="A172" s="18">
        <f>EXPORT!A172</f>
        <v>4</v>
      </c>
      <c r="B172" s="18" t="str">
        <f>IF(ISBLANK(EXPORT!B172),"",EXPORT!B172)</f>
        <v xml:space="preserve">Kartoffelsalat </v>
      </c>
      <c r="C172" s="18" t="str">
        <f t="shared" si="41"/>
        <v>LM</v>
      </c>
      <c r="D172" s="18" t="str">
        <f t="shared" si="42"/>
        <v xml:space="preserve"> (LM)</v>
      </c>
      <c r="E172" s="18" t="str">
        <f t="shared" si="45"/>
        <v>Kartoffelsalat  (LM)</v>
      </c>
      <c r="F172" s="18" t="str">
        <f>IF(OR(EXPORT!EM172=0,EXPORT!EM172="",EXPORT!EM172="0"),"","A")</f>
        <v/>
      </c>
      <c r="G172" s="18" t="str">
        <f>IF(OR(EXPORT!EN172=0,EXPORT!EN172="",EXPORT!EN172="0"),"","B")</f>
        <v/>
      </c>
      <c r="H172" s="18" t="str">
        <f>IF(OR(EXPORT!EO172=0,EXPORT!EO172="",EXPORT!EO172="0"),"","C")</f>
        <v/>
      </c>
      <c r="I172" s="18" t="str">
        <f>IF(OR(EXPORT!EP172=0,EXPORT!EP172="",EXPORT!EP172="0"),"","D")</f>
        <v/>
      </c>
      <c r="J172" s="18" t="str">
        <f>IF(OR(EXPORT!EQ172=0,EXPORT!EQ172="",EXPORT!EQ172="0"),"","E")</f>
        <v/>
      </c>
      <c r="K172" s="18" t="str">
        <f>IF(OR(EXPORT!ER172=0,EXPORT!ER172="",EXPORT!ER172="0"),"","F")</f>
        <v/>
      </c>
      <c r="L172" s="18" t="str">
        <f>IF(OR(EXPORT!ES172=0,EXPORT!ES172="",EXPORT!ES172="0"),"","G")</f>
        <v/>
      </c>
      <c r="M172" s="18" t="str">
        <f>IF(OR(EXPORT!ET172=0,EXPORT!ET172="",EXPORT!ET172="0"),"","H")</f>
        <v/>
      </c>
      <c r="N172" s="18" t="str">
        <f>IF(OR(EXPORT!EU172=0,EXPORT!EU172="",EXPORT!EU172="0"),"","L")</f>
        <v>L</v>
      </c>
      <c r="O172" s="18" t="str">
        <f>IF(OR(EXPORT!EV172=0,EXPORT!EV172="",EXPORT!EV172="0"),"","M")</f>
        <v>M</v>
      </c>
      <c r="P172" s="18" t="str">
        <f>IF(OR(EXPORT!EW172=0,EXPORT!EW172="",EXPORT!EW172="0"),"","N")</f>
        <v/>
      </c>
      <c r="Q172" s="18" t="str">
        <f>IF(OR(EXPORT!EX172=0,EXPORT!EX172="",EXPORT!EX172="0"),"","O")</f>
        <v/>
      </c>
      <c r="R172" s="18" t="str">
        <f>IF(OR(EXPORT!EY172=0,EXPORT!EY172="",EXPORT!EY172="0"),"","P")</f>
        <v/>
      </c>
      <c r="S172" s="18" t="str">
        <f>IF(OR(EXPORT!EZ172=0,EXPORT!EZ172="",EXPORT!EZ172="0"),"","W")</f>
        <v/>
      </c>
      <c r="T172" s="18" t="str">
        <f>IF(OR(EXPORT!FA172=0,EXPORT!FA172="",EXPORT!FA172="0"),"","frei")</f>
        <v/>
      </c>
      <c r="U172" s="18" t="str">
        <f t="shared" si="48"/>
        <v/>
      </c>
      <c r="V172" s="18" t="str">
        <f>IF(A172=3,ROUND(EXPORT!F172,0),"")</f>
        <v/>
      </c>
      <c r="W172" s="18" t="str">
        <f>IF(A172=3,ROUND(EXPORT!J172,0),"")</f>
        <v/>
      </c>
      <c r="X172" s="18" t="str">
        <f>IF(A172=3,ROUND(EXPORT!I172,0),"")</f>
        <v/>
      </c>
      <c r="Y172" s="18" t="str">
        <f>IF(A172=3,ROUND(EXPORT!K172,0),"")</f>
        <v/>
      </c>
      <c r="Z172" s="18" t="str">
        <f>IF(A172=3,ROUND(EXPORT!EG172,1),"")</f>
        <v/>
      </c>
    </row>
    <row r="173" spans="1:32">
      <c r="A173" s="18">
        <f>EXPORT!A173</f>
        <v>3</v>
      </c>
      <c r="B173" s="18" t="str">
        <f>IF(ISBLANK(EXPORT!B173),"",EXPORT!B173)</f>
        <v>Vegetarisch Mittagessen</v>
      </c>
      <c r="C173" s="18" t="str">
        <f t="shared" si="41"/>
        <v>ADFGLM</v>
      </c>
      <c r="D173" s="18" t="str">
        <f t="shared" si="42"/>
        <v xml:space="preserve"> (ADFGLM)</v>
      </c>
      <c r="E173" s="18" t="str">
        <f t="shared" si="45"/>
        <v>Vegetarisch Mittagessen (ADFGLM)</v>
      </c>
      <c r="F173" s="18" t="str">
        <f>IF(OR(EXPORT!EM173=0,EXPORT!EM173="",EXPORT!EM173="0"),"","A")</f>
        <v>A</v>
      </c>
      <c r="G173" s="18" t="str">
        <f>IF(OR(EXPORT!EN173=0,EXPORT!EN173="",EXPORT!EN173="0"),"","B")</f>
        <v/>
      </c>
      <c r="H173" s="18" t="str">
        <f>IF(OR(EXPORT!EO173=0,EXPORT!EO173="",EXPORT!EO173="0"),"","C")</f>
        <v/>
      </c>
      <c r="I173" s="18" t="str">
        <f>IF(OR(EXPORT!EP173=0,EXPORT!EP173="",EXPORT!EP173="0"),"","D")</f>
        <v>D</v>
      </c>
      <c r="J173" s="18" t="str">
        <f>IF(OR(EXPORT!EQ173=0,EXPORT!EQ173="",EXPORT!EQ173="0"),"","E")</f>
        <v/>
      </c>
      <c r="K173" s="18" t="str">
        <f>IF(OR(EXPORT!ER173=0,EXPORT!ER173="",EXPORT!ER173="0"),"","F")</f>
        <v>F</v>
      </c>
      <c r="L173" s="18" t="str">
        <f>IF(OR(EXPORT!ES173=0,EXPORT!ES173="",EXPORT!ES173="0"),"","G")</f>
        <v>G</v>
      </c>
      <c r="M173" s="18" t="str">
        <f>IF(OR(EXPORT!ET173=0,EXPORT!ET173="",EXPORT!ET173="0"),"","H")</f>
        <v/>
      </c>
      <c r="N173" s="18" t="str">
        <f>IF(OR(EXPORT!EU173=0,EXPORT!EU173="",EXPORT!EU173="0"),"","L")</f>
        <v>L</v>
      </c>
      <c r="O173" s="18" t="str">
        <f>IF(OR(EXPORT!EV173=0,EXPORT!EV173="",EXPORT!EV173="0"),"","M")</f>
        <v>M</v>
      </c>
      <c r="P173" s="18" t="str">
        <f>IF(OR(EXPORT!EW173=0,EXPORT!EW173="",EXPORT!EW173="0"),"","N")</f>
        <v/>
      </c>
      <c r="Q173" s="18" t="str">
        <f>IF(OR(EXPORT!EX173=0,EXPORT!EX173="",EXPORT!EX173="0"),"","O")</f>
        <v/>
      </c>
      <c r="R173" s="18" t="str">
        <f>IF(OR(EXPORT!EY173=0,EXPORT!EY173="",EXPORT!EY173="0"),"","P")</f>
        <v/>
      </c>
      <c r="S173" s="18" t="str">
        <f>IF(OR(EXPORT!EZ173=0,EXPORT!EZ173="",EXPORT!EZ173="0"),"","W")</f>
        <v/>
      </c>
      <c r="T173" s="18" t="str">
        <f>IF(OR(EXPORT!FA173=0,EXPORT!FA173="",EXPORT!FA173="0"),"","frei")</f>
        <v/>
      </c>
      <c r="U173" s="18" t="str">
        <f t="shared" si="48"/>
        <v xml:space="preserve">433 Kcal / 24 g Fett / 28 g Proteine / 24 g KH / 2 BE </v>
      </c>
      <c r="V173" s="18">
        <f>IF(A173=3,ROUND(EXPORT!F173,0),"")</f>
        <v>433</v>
      </c>
      <c r="W173" s="18">
        <f>IF(A173=3,ROUND(EXPORT!J173,0),"")</f>
        <v>24</v>
      </c>
      <c r="X173" s="18">
        <f>IF(A173=3,ROUND(EXPORT!I173,0),"")</f>
        <v>28</v>
      </c>
      <c r="Y173" s="18">
        <f>IF(A173=3,ROUND(EXPORT!K173,0),"")</f>
        <v>24</v>
      </c>
      <c r="Z173" s="18">
        <f>IF(A173=3,ROUND(EXPORT!EG173,1),"")</f>
        <v>2</v>
      </c>
      <c r="AA173" s="18" t="str">
        <f t="shared" ref="AA173" si="56">IF($A173=3,AB173&amp;" Kcal / "&amp;AC173&amp;" g Fett / "&amp;AD173&amp;" g Proteine / "&amp;AE173&amp;" g KH / "&amp;AF173&amp;" BE ","")</f>
        <v xml:space="preserve">891 Kcal / 53 g Fett / 34 g Proteine / 65 g KH / 5,4 BE </v>
      </c>
      <c r="AB173" s="18">
        <f>V173+V167+V185</f>
        <v>891</v>
      </c>
      <c r="AC173" s="18">
        <f t="shared" ref="AC173:AF173" si="57">W173+W167+W185</f>
        <v>53</v>
      </c>
      <c r="AD173" s="18">
        <f t="shared" si="57"/>
        <v>34</v>
      </c>
      <c r="AE173" s="18">
        <f t="shared" si="57"/>
        <v>65</v>
      </c>
      <c r="AF173" s="18">
        <f t="shared" si="57"/>
        <v>5.4</v>
      </c>
    </row>
    <row r="174" spans="1:32">
      <c r="A174" s="18">
        <f>EXPORT!A174</f>
        <v>4</v>
      </c>
      <c r="B174" s="18" t="str">
        <f>IF(ISBLANK(EXPORT!B174),"",EXPORT!B174)</f>
        <v>Fischfilet "Müllerin"</v>
      </c>
      <c r="C174" s="18" t="str">
        <f t="shared" si="41"/>
        <v>ADFG</v>
      </c>
      <c r="D174" s="18" t="str">
        <f t="shared" si="42"/>
        <v xml:space="preserve"> (ADFG)</v>
      </c>
      <c r="E174" s="18" t="str">
        <f t="shared" si="45"/>
        <v>Fischfilet "Müllerin" (ADFG)</v>
      </c>
      <c r="F174" s="18" t="str">
        <f>IF(OR(EXPORT!EM174=0,EXPORT!EM174="",EXPORT!EM174="0"),"","A")</f>
        <v>A</v>
      </c>
      <c r="G174" s="18" t="str">
        <f>IF(OR(EXPORT!EN174=0,EXPORT!EN174="",EXPORT!EN174="0"),"","B")</f>
        <v/>
      </c>
      <c r="H174" s="18" t="str">
        <f>IF(OR(EXPORT!EO174=0,EXPORT!EO174="",EXPORT!EO174="0"),"","C")</f>
        <v/>
      </c>
      <c r="I174" s="18" t="str">
        <f>IF(OR(EXPORT!EP174=0,EXPORT!EP174="",EXPORT!EP174="0"),"","D")</f>
        <v>D</v>
      </c>
      <c r="J174" s="18" t="str">
        <f>IF(OR(EXPORT!EQ174=0,EXPORT!EQ174="",EXPORT!EQ174="0"),"","E")</f>
        <v/>
      </c>
      <c r="K174" s="18" t="str">
        <f>IF(OR(EXPORT!ER174=0,EXPORT!ER174="",EXPORT!ER174="0"),"","F")</f>
        <v>F</v>
      </c>
      <c r="L174" s="18" t="str">
        <f>IF(OR(EXPORT!ES174=0,EXPORT!ES174="",EXPORT!ES174="0"),"","G")</f>
        <v>G</v>
      </c>
      <c r="M174" s="18" t="str">
        <f>IF(OR(EXPORT!ET174=0,EXPORT!ET174="",EXPORT!ET174="0"),"","H")</f>
        <v/>
      </c>
      <c r="N174" s="18" t="str">
        <f>IF(OR(EXPORT!EU174=0,EXPORT!EU174="",EXPORT!EU174="0"),"","L")</f>
        <v/>
      </c>
      <c r="O174" s="18" t="str">
        <f>IF(OR(EXPORT!EV174=0,EXPORT!EV174="",EXPORT!EV174="0"),"","M")</f>
        <v/>
      </c>
      <c r="P174" s="18" t="str">
        <f>IF(OR(EXPORT!EW174=0,EXPORT!EW174="",EXPORT!EW174="0"),"","N")</f>
        <v/>
      </c>
      <c r="Q174" s="18" t="str">
        <f>IF(OR(EXPORT!EX174=0,EXPORT!EX174="",EXPORT!EX174="0"),"","O")</f>
        <v/>
      </c>
      <c r="R174" s="18" t="str">
        <f>IF(OR(EXPORT!EY174=0,EXPORT!EY174="",EXPORT!EY174="0"),"","P")</f>
        <v/>
      </c>
      <c r="S174" s="18" t="str">
        <f>IF(OR(EXPORT!EZ174=0,EXPORT!EZ174="",EXPORT!EZ174="0"),"","W")</f>
        <v/>
      </c>
      <c r="T174" s="18" t="str">
        <f>IF(OR(EXPORT!FA174=0,EXPORT!FA174="",EXPORT!FA174="0"),"","frei")</f>
        <v/>
      </c>
      <c r="U174" s="18" t="str">
        <f t="shared" si="48"/>
        <v/>
      </c>
      <c r="V174" s="18" t="str">
        <f>IF(A174=3,ROUND(EXPORT!F174,0),"")</f>
        <v/>
      </c>
      <c r="W174" s="18" t="str">
        <f>IF(A174=3,ROUND(EXPORT!J174,0),"")</f>
        <v/>
      </c>
      <c r="X174" s="18" t="str">
        <f>IF(A174=3,ROUND(EXPORT!I174,0),"")</f>
        <v/>
      </c>
      <c r="Y174" s="18" t="str">
        <f>IF(A174=3,ROUND(EXPORT!K174,0),"")</f>
        <v/>
      </c>
      <c r="Z174" s="18" t="str">
        <f>IF(A174=3,ROUND(EXPORT!EG174,1),"")</f>
        <v/>
      </c>
    </row>
    <row r="175" spans="1:32">
      <c r="A175" s="18">
        <f>EXPORT!A175</f>
        <v>4</v>
      </c>
      <c r="B175" s="18" t="str">
        <f>IF(ISBLANK(EXPORT!B175),"",EXPORT!B175)</f>
        <v xml:space="preserve"> mit</v>
      </c>
      <c r="C175" s="18" t="str">
        <f t="shared" si="41"/>
        <v/>
      </c>
      <c r="D175" s="18" t="str">
        <f t="shared" si="42"/>
        <v/>
      </c>
      <c r="E175" s="18" t="str">
        <f t="shared" si="45"/>
        <v xml:space="preserve"> mit</v>
      </c>
      <c r="F175" s="18" t="str">
        <f>IF(OR(EXPORT!EM175=0,EXPORT!EM175="",EXPORT!EM175="0"),"","A")</f>
        <v/>
      </c>
      <c r="G175" s="18" t="str">
        <f>IF(OR(EXPORT!EN175=0,EXPORT!EN175="",EXPORT!EN175="0"),"","B")</f>
        <v/>
      </c>
      <c r="H175" s="18" t="str">
        <f>IF(OR(EXPORT!EO175=0,EXPORT!EO175="",EXPORT!EO175="0"),"","C")</f>
        <v/>
      </c>
      <c r="I175" s="18" t="str">
        <f>IF(OR(EXPORT!EP175=0,EXPORT!EP175="",EXPORT!EP175="0"),"","D")</f>
        <v/>
      </c>
      <c r="J175" s="18" t="str">
        <f>IF(OR(EXPORT!EQ175=0,EXPORT!EQ175="",EXPORT!EQ175="0"),"","E")</f>
        <v/>
      </c>
      <c r="K175" s="18" t="str">
        <f>IF(OR(EXPORT!ER175=0,EXPORT!ER175="",EXPORT!ER175="0"),"","F")</f>
        <v/>
      </c>
      <c r="L175" s="18" t="str">
        <f>IF(OR(EXPORT!ES175=0,EXPORT!ES175="",EXPORT!ES175="0"),"","G")</f>
        <v/>
      </c>
      <c r="M175" s="18" t="str">
        <f>IF(OR(EXPORT!ET175=0,EXPORT!ET175="",EXPORT!ET175="0"),"","H")</f>
        <v/>
      </c>
      <c r="N175" s="18" t="str">
        <f>IF(OR(EXPORT!EU175=0,EXPORT!EU175="",EXPORT!EU175="0"),"","L")</f>
        <v/>
      </c>
      <c r="O175" s="18" t="str">
        <f>IF(OR(EXPORT!EV175=0,EXPORT!EV175="",EXPORT!EV175="0"),"","M")</f>
        <v/>
      </c>
      <c r="P175" s="18" t="str">
        <f>IF(OR(EXPORT!EW175=0,EXPORT!EW175="",EXPORT!EW175="0"),"","N")</f>
        <v/>
      </c>
      <c r="Q175" s="18" t="str">
        <f>IF(OR(EXPORT!EX175=0,EXPORT!EX175="",EXPORT!EX175="0"),"","O")</f>
        <v/>
      </c>
      <c r="R175" s="18" t="str">
        <f>IF(OR(EXPORT!EY175=0,EXPORT!EY175="",EXPORT!EY175="0"),"","P")</f>
        <v/>
      </c>
      <c r="S175" s="18" t="str">
        <f>IF(OR(EXPORT!EZ175=0,EXPORT!EZ175="",EXPORT!EZ175="0"),"","W")</f>
        <v/>
      </c>
      <c r="T175" s="18" t="str">
        <f>IF(OR(EXPORT!FA175=0,EXPORT!FA175="",EXPORT!FA175="0"),"","frei")</f>
        <v>frei</v>
      </c>
      <c r="U175" s="18" t="str">
        <f t="shared" si="48"/>
        <v/>
      </c>
      <c r="V175" s="18" t="str">
        <f>IF(A175=3,ROUND(EXPORT!F175,0),"")</f>
        <v/>
      </c>
      <c r="W175" s="18" t="str">
        <f>IF(A175=3,ROUND(EXPORT!J175,0),"")</f>
        <v/>
      </c>
      <c r="X175" s="18" t="str">
        <f>IF(A175=3,ROUND(EXPORT!I175,0),"")</f>
        <v/>
      </c>
      <c r="Y175" s="18" t="str">
        <f>IF(A175=3,ROUND(EXPORT!K175,0),"")</f>
        <v/>
      </c>
      <c r="Z175" s="18" t="str">
        <f>IF(A175=3,ROUND(EXPORT!EG175,1),"")</f>
        <v/>
      </c>
    </row>
    <row r="176" spans="1:32">
      <c r="A176" s="18">
        <f>EXPORT!A176</f>
        <v>4</v>
      </c>
      <c r="B176" s="18" t="str">
        <f>IF(ISBLANK(EXPORT!B176),"",EXPORT!B176)</f>
        <v xml:space="preserve">Kartoffelsalat </v>
      </c>
      <c r="C176" s="18" t="str">
        <f t="shared" si="41"/>
        <v>LM</v>
      </c>
      <c r="D176" s="18" t="str">
        <f t="shared" si="42"/>
        <v xml:space="preserve"> (LM)</v>
      </c>
      <c r="E176" s="18" t="str">
        <f t="shared" si="45"/>
        <v>Kartoffelsalat  (LM)</v>
      </c>
      <c r="F176" s="18" t="str">
        <f>IF(OR(EXPORT!EM176=0,EXPORT!EM176="",EXPORT!EM176="0"),"","A")</f>
        <v/>
      </c>
      <c r="G176" s="18" t="str">
        <f>IF(OR(EXPORT!EN176=0,EXPORT!EN176="",EXPORT!EN176="0"),"","B")</f>
        <v/>
      </c>
      <c r="H176" s="18" t="str">
        <f>IF(OR(EXPORT!EO176=0,EXPORT!EO176="",EXPORT!EO176="0"),"","C")</f>
        <v/>
      </c>
      <c r="I176" s="18" t="str">
        <f>IF(OR(EXPORT!EP176=0,EXPORT!EP176="",EXPORT!EP176="0"),"","D")</f>
        <v/>
      </c>
      <c r="J176" s="18" t="str">
        <f>IF(OR(EXPORT!EQ176=0,EXPORT!EQ176="",EXPORT!EQ176="0"),"","E")</f>
        <v/>
      </c>
      <c r="K176" s="18" t="str">
        <f>IF(OR(EXPORT!ER176=0,EXPORT!ER176="",EXPORT!ER176="0"),"","F")</f>
        <v/>
      </c>
      <c r="L176" s="18" t="str">
        <f>IF(OR(EXPORT!ES176=0,EXPORT!ES176="",EXPORT!ES176="0"),"","G")</f>
        <v/>
      </c>
      <c r="M176" s="18" t="str">
        <f>IF(OR(EXPORT!ET176=0,EXPORT!ET176="",EXPORT!ET176="0"),"","H")</f>
        <v/>
      </c>
      <c r="N176" s="18" t="str">
        <f>IF(OR(EXPORT!EU176=0,EXPORT!EU176="",EXPORT!EU176="0"),"","L")</f>
        <v>L</v>
      </c>
      <c r="O176" s="18" t="str">
        <f>IF(OR(EXPORT!EV176=0,EXPORT!EV176="",EXPORT!EV176="0"),"","M")</f>
        <v>M</v>
      </c>
      <c r="P176" s="18" t="str">
        <f>IF(OR(EXPORT!EW176=0,EXPORT!EW176="",EXPORT!EW176="0"),"","N")</f>
        <v/>
      </c>
      <c r="Q176" s="18" t="str">
        <f>IF(OR(EXPORT!EX176=0,EXPORT!EX176="",EXPORT!EX176="0"),"","O")</f>
        <v/>
      </c>
      <c r="R176" s="18" t="str">
        <f>IF(OR(EXPORT!EY176=0,EXPORT!EY176="",EXPORT!EY176="0"),"","P")</f>
        <v/>
      </c>
      <c r="S176" s="18" t="str">
        <f>IF(OR(EXPORT!EZ176=0,EXPORT!EZ176="",EXPORT!EZ176="0"),"","W")</f>
        <v/>
      </c>
      <c r="T176" s="18" t="str">
        <f>IF(OR(EXPORT!FA176=0,EXPORT!FA176="",EXPORT!FA176="0"),"","frei")</f>
        <v/>
      </c>
      <c r="U176" s="18" t="str">
        <f t="shared" si="48"/>
        <v/>
      </c>
      <c r="V176" s="18" t="str">
        <f>IF(A176=3,ROUND(EXPORT!F176,0),"")</f>
        <v/>
      </c>
      <c r="W176" s="18" t="str">
        <f>IF(A176=3,ROUND(EXPORT!J176,0),"")</f>
        <v/>
      </c>
      <c r="X176" s="18" t="str">
        <f>IF(A176=3,ROUND(EXPORT!I176,0),"")</f>
        <v/>
      </c>
      <c r="Y176" s="18" t="str">
        <f>IF(A176=3,ROUND(EXPORT!K176,0),"")</f>
        <v/>
      </c>
      <c r="Z176" s="18" t="str">
        <f>IF(A176=3,ROUND(EXPORT!EG176,1),"")</f>
        <v/>
      </c>
    </row>
    <row r="177" spans="1:32">
      <c r="A177" s="18">
        <f>EXPORT!A177</f>
        <v>3</v>
      </c>
      <c r="B177" s="18" t="str">
        <f>IF(ISBLANK(EXPORT!B177),"",EXPORT!B177)</f>
        <v>Süß Mittagessen</v>
      </c>
      <c r="C177" s="18" t="str">
        <f t="shared" si="41"/>
        <v>AG</v>
      </c>
      <c r="D177" s="18" t="str">
        <f t="shared" si="42"/>
        <v xml:space="preserve"> (AG)</v>
      </c>
      <c r="E177" s="18" t="str">
        <f t="shared" si="45"/>
        <v>Süß Mittagessen (AG)</v>
      </c>
      <c r="F177" s="18" t="str">
        <f>IF(OR(EXPORT!EM177=0,EXPORT!EM177="",EXPORT!EM177="0"),"","A")</f>
        <v>A</v>
      </c>
      <c r="G177" s="18" t="str">
        <f>IF(OR(EXPORT!EN177=0,EXPORT!EN177="",EXPORT!EN177="0"),"","B")</f>
        <v/>
      </c>
      <c r="H177" s="18" t="str">
        <f>IF(OR(EXPORT!EO177=0,EXPORT!EO177="",EXPORT!EO177="0"),"","C")</f>
        <v/>
      </c>
      <c r="I177" s="18" t="str">
        <f>IF(OR(EXPORT!EP177=0,EXPORT!EP177="",EXPORT!EP177="0"),"","D")</f>
        <v/>
      </c>
      <c r="J177" s="18" t="str">
        <f>IF(OR(EXPORT!EQ177=0,EXPORT!EQ177="",EXPORT!EQ177="0"),"","E")</f>
        <v/>
      </c>
      <c r="K177" s="18" t="str">
        <f>IF(OR(EXPORT!ER177=0,EXPORT!ER177="",EXPORT!ER177="0"),"","F")</f>
        <v/>
      </c>
      <c r="L177" s="18" t="str">
        <f>IF(OR(EXPORT!ES177=0,EXPORT!ES177="",EXPORT!ES177="0"),"","G")</f>
        <v>G</v>
      </c>
      <c r="M177" s="18" t="str">
        <f>IF(OR(EXPORT!ET177=0,EXPORT!ET177="",EXPORT!ET177="0"),"","H")</f>
        <v/>
      </c>
      <c r="N177" s="18" t="str">
        <f>IF(OR(EXPORT!EU177=0,EXPORT!EU177="",EXPORT!EU177="0"),"","L")</f>
        <v/>
      </c>
      <c r="O177" s="18" t="str">
        <f>IF(OR(EXPORT!EV177=0,EXPORT!EV177="",EXPORT!EV177="0"),"","M")</f>
        <v/>
      </c>
      <c r="P177" s="18" t="str">
        <f>IF(OR(EXPORT!EW177=0,EXPORT!EW177="",EXPORT!EW177="0"),"","N")</f>
        <v/>
      </c>
      <c r="Q177" s="18" t="str">
        <f>IF(OR(EXPORT!EX177=0,EXPORT!EX177="",EXPORT!EX177="0"),"","O")</f>
        <v/>
      </c>
      <c r="R177" s="18" t="str">
        <f>IF(OR(EXPORT!EY177=0,EXPORT!EY177="",EXPORT!EY177="0"),"","P")</f>
        <v/>
      </c>
      <c r="S177" s="18" t="str">
        <f>IF(OR(EXPORT!EZ177=0,EXPORT!EZ177="",EXPORT!EZ177="0"),"","W")</f>
        <v/>
      </c>
      <c r="T177" s="18" t="str">
        <f>IF(OR(EXPORT!FA177=0,EXPORT!FA177="",EXPORT!FA177="0"),"","frei")</f>
        <v/>
      </c>
      <c r="U177" s="18" t="str">
        <f t="shared" si="48"/>
        <v xml:space="preserve">822 Kcal / 26 g Fett / 12 g Proteine / 129 g KH / 10,7 BE </v>
      </c>
      <c r="V177" s="18">
        <f>IF(A177=3,ROUND(EXPORT!F177,0),"")</f>
        <v>822</v>
      </c>
      <c r="W177" s="18">
        <f>IF(A177=3,ROUND(EXPORT!J177,0),"")</f>
        <v>26</v>
      </c>
      <c r="X177" s="18">
        <f>IF(A177=3,ROUND(EXPORT!I177,0),"")</f>
        <v>12</v>
      </c>
      <c r="Y177" s="18">
        <f>IF(A177=3,ROUND(EXPORT!K177,0),"")</f>
        <v>129</v>
      </c>
      <c r="Z177" s="18">
        <f>IF(A177=3,ROUND(EXPORT!EG177,1),"")</f>
        <v>10.7</v>
      </c>
      <c r="AA177" s="18" t="str">
        <f t="shared" ref="AA177" si="58">IF($A177=3,AB177&amp;" Kcal / "&amp;AC177&amp;" g Fett / "&amp;AD177&amp;" g Proteine / "&amp;AE177&amp;" g KH / "&amp;AF177&amp;" BE ","")</f>
        <v xml:space="preserve">1085 Kcal / 35 g Fett / 22 g Proteine / 162 g KH / 13,5 BE </v>
      </c>
      <c r="AB177" s="18">
        <f>V177+V165+V185</f>
        <v>1085</v>
      </c>
      <c r="AC177" s="18">
        <f t="shared" ref="AC177:AF177" si="59">W177+W165+W185</f>
        <v>35</v>
      </c>
      <c r="AD177" s="18">
        <f t="shared" si="59"/>
        <v>22</v>
      </c>
      <c r="AE177" s="18">
        <f t="shared" si="59"/>
        <v>162</v>
      </c>
      <c r="AF177" s="18">
        <f t="shared" si="59"/>
        <v>13.5</v>
      </c>
    </row>
    <row r="178" spans="1:32">
      <c r="A178" s="18">
        <f>EXPORT!A178</f>
        <v>4</v>
      </c>
      <c r="B178" s="18" t="str">
        <f>IF(ISBLANK(EXPORT!B178),"",EXPORT!B178)</f>
        <v>Apfelstrudel</v>
      </c>
      <c r="C178" s="18" t="str">
        <f t="shared" si="41"/>
        <v>AG</v>
      </c>
      <c r="D178" s="18" t="str">
        <f t="shared" si="42"/>
        <v xml:space="preserve"> (AG)</v>
      </c>
      <c r="E178" s="18" t="str">
        <f t="shared" si="45"/>
        <v>Apfelstrudel (AG)</v>
      </c>
      <c r="F178" s="18" t="str">
        <f>IF(OR(EXPORT!EM178=0,EXPORT!EM178="",EXPORT!EM178="0"),"","A")</f>
        <v>A</v>
      </c>
      <c r="G178" s="18" t="str">
        <f>IF(OR(EXPORT!EN178=0,EXPORT!EN178="",EXPORT!EN178="0"),"","B")</f>
        <v/>
      </c>
      <c r="H178" s="18" t="str">
        <f>IF(OR(EXPORT!EO178=0,EXPORT!EO178="",EXPORT!EO178="0"),"","C")</f>
        <v/>
      </c>
      <c r="I178" s="18" t="str">
        <f>IF(OR(EXPORT!EP178=0,EXPORT!EP178="",EXPORT!EP178="0"),"","D")</f>
        <v/>
      </c>
      <c r="J178" s="18" t="str">
        <f>IF(OR(EXPORT!EQ178=0,EXPORT!EQ178="",EXPORT!EQ178="0"),"","E")</f>
        <v/>
      </c>
      <c r="K178" s="18" t="str">
        <f>IF(OR(EXPORT!ER178=0,EXPORT!ER178="",EXPORT!ER178="0"),"","F")</f>
        <v/>
      </c>
      <c r="L178" s="18" t="str">
        <f>IF(OR(EXPORT!ES178=0,EXPORT!ES178="",EXPORT!ES178="0"),"","G")</f>
        <v>G</v>
      </c>
      <c r="M178" s="18" t="str">
        <f>IF(OR(EXPORT!ET178=0,EXPORT!ET178="",EXPORT!ET178="0"),"","H")</f>
        <v/>
      </c>
      <c r="N178" s="18" t="str">
        <f>IF(OR(EXPORT!EU178=0,EXPORT!EU178="",EXPORT!EU178="0"),"","L")</f>
        <v/>
      </c>
      <c r="O178" s="18" t="str">
        <f>IF(OR(EXPORT!EV178=0,EXPORT!EV178="",EXPORT!EV178="0"),"","M")</f>
        <v/>
      </c>
      <c r="P178" s="18" t="str">
        <f>IF(OR(EXPORT!EW178=0,EXPORT!EW178="",EXPORT!EW178="0"),"","N")</f>
        <v/>
      </c>
      <c r="Q178" s="18" t="str">
        <f>IF(OR(EXPORT!EX178=0,EXPORT!EX178="",EXPORT!EX178="0"),"","O")</f>
        <v/>
      </c>
      <c r="R178" s="18" t="str">
        <f>IF(OR(EXPORT!EY178=0,EXPORT!EY178="",EXPORT!EY178="0"),"","P")</f>
        <v/>
      </c>
      <c r="S178" s="18" t="str">
        <f>IF(OR(EXPORT!EZ178=0,EXPORT!EZ178="",EXPORT!EZ178="0"),"","W")</f>
        <v/>
      </c>
      <c r="T178" s="18" t="str">
        <f>IF(OR(EXPORT!FA178=0,EXPORT!FA178="",EXPORT!FA178="0"),"","frei")</f>
        <v/>
      </c>
      <c r="U178" s="18" t="str">
        <f t="shared" si="48"/>
        <v/>
      </c>
      <c r="V178" s="18" t="str">
        <f>IF(A178=3,ROUND(EXPORT!F178,0),"")</f>
        <v/>
      </c>
      <c r="W178" s="18" t="str">
        <f>IF(A178=3,ROUND(EXPORT!J178,0),"")</f>
        <v/>
      </c>
      <c r="X178" s="18" t="str">
        <f>IF(A178=3,ROUND(EXPORT!I178,0),"")</f>
        <v/>
      </c>
      <c r="Y178" s="18" t="str">
        <f>IF(A178=3,ROUND(EXPORT!K178,0),"")</f>
        <v/>
      </c>
      <c r="Z178" s="18" t="str">
        <f>IF(A178=3,ROUND(EXPORT!EG178,1),"")</f>
        <v/>
      </c>
    </row>
    <row r="179" spans="1:32">
      <c r="A179" s="18">
        <f>EXPORT!A179</f>
        <v>4</v>
      </c>
      <c r="B179" s="18" t="str">
        <f>IF(ISBLANK(EXPORT!B179),"",EXPORT!B179)</f>
        <v xml:space="preserve"> mit</v>
      </c>
      <c r="C179" s="18" t="str">
        <f t="shared" si="41"/>
        <v/>
      </c>
      <c r="D179" s="18" t="str">
        <f t="shared" si="42"/>
        <v/>
      </c>
      <c r="E179" s="18" t="str">
        <f t="shared" si="45"/>
        <v xml:space="preserve"> mit</v>
      </c>
      <c r="F179" s="18" t="str">
        <f>IF(OR(EXPORT!EM179=0,EXPORT!EM179="",EXPORT!EM179="0"),"","A")</f>
        <v/>
      </c>
      <c r="G179" s="18" t="str">
        <f>IF(OR(EXPORT!EN179=0,EXPORT!EN179="",EXPORT!EN179="0"),"","B")</f>
        <v/>
      </c>
      <c r="H179" s="18" t="str">
        <f>IF(OR(EXPORT!EO179=0,EXPORT!EO179="",EXPORT!EO179="0"),"","C")</f>
        <v/>
      </c>
      <c r="I179" s="18" t="str">
        <f>IF(OR(EXPORT!EP179=0,EXPORT!EP179="",EXPORT!EP179="0"),"","D")</f>
        <v/>
      </c>
      <c r="J179" s="18" t="str">
        <f>IF(OR(EXPORT!EQ179=0,EXPORT!EQ179="",EXPORT!EQ179="0"),"","E")</f>
        <v/>
      </c>
      <c r="K179" s="18" t="str">
        <f>IF(OR(EXPORT!ER179=0,EXPORT!ER179="",EXPORT!ER179="0"),"","F")</f>
        <v/>
      </c>
      <c r="L179" s="18" t="str">
        <f>IF(OR(EXPORT!ES179=0,EXPORT!ES179="",EXPORT!ES179="0"),"","G")</f>
        <v/>
      </c>
      <c r="M179" s="18" t="str">
        <f>IF(OR(EXPORT!ET179=0,EXPORT!ET179="",EXPORT!ET179="0"),"","H")</f>
        <v/>
      </c>
      <c r="N179" s="18" t="str">
        <f>IF(OR(EXPORT!EU179=0,EXPORT!EU179="",EXPORT!EU179="0"),"","L")</f>
        <v/>
      </c>
      <c r="O179" s="18" t="str">
        <f>IF(OR(EXPORT!EV179=0,EXPORT!EV179="",EXPORT!EV179="0"),"","M")</f>
        <v/>
      </c>
      <c r="P179" s="18" t="str">
        <f>IF(OR(EXPORT!EW179=0,EXPORT!EW179="",EXPORT!EW179="0"),"","N")</f>
        <v/>
      </c>
      <c r="Q179" s="18" t="str">
        <f>IF(OR(EXPORT!EX179=0,EXPORT!EX179="",EXPORT!EX179="0"),"","O")</f>
        <v/>
      </c>
      <c r="R179" s="18" t="str">
        <f>IF(OR(EXPORT!EY179=0,EXPORT!EY179="",EXPORT!EY179="0"),"","P")</f>
        <v/>
      </c>
      <c r="S179" s="18" t="str">
        <f>IF(OR(EXPORT!EZ179=0,EXPORT!EZ179="",EXPORT!EZ179="0"),"","W")</f>
        <v/>
      </c>
      <c r="T179" s="18" t="str">
        <f>IF(OR(EXPORT!FA179=0,EXPORT!FA179="",EXPORT!FA179="0"),"","frei")</f>
        <v>frei</v>
      </c>
      <c r="U179" s="18" t="str">
        <f t="shared" si="48"/>
        <v/>
      </c>
      <c r="V179" s="18" t="str">
        <f>IF(A179=3,ROUND(EXPORT!F179,0),"")</f>
        <v/>
      </c>
      <c r="W179" s="18" t="str">
        <f>IF(A179=3,ROUND(EXPORT!J179,0),"")</f>
        <v/>
      </c>
      <c r="X179" s="18" t="str">
        <f>IF(A179=3,ROUND(EXPORT!I179,0),"")</f>
        <v/>
      </c>
      <c r="Y179" s="18" t="str">
        <f>IF(A179=3,ROUND(EXPORT!K179,0),"")</f>
        <v/>
      </c>
      <c r="Z179" s="18" t="str">
        <f>IF(A179=3,ROUND(EXPORT!EG179,1),"")</f>
        <v/>
      </c>
    </row>
    <row r="180" spans="1:32">
      <c r="A180" s="18">
        <f>EXPORT!A180</f>
        <v>4</v>
      </c>
      <c r="B180" s="18" t="str">
        <f>IF(ISBLANK(EXPORT!B180),"",EXPORT!B180)</f>
        <v xml:space="preserve"> Vanillesauce</v>
      </c>
      <c r="C180" s="18" t="str">
        <f t="shared" si="41"/>
        <v/>
      </c>
      <c r="D180" s="18" t="str">
        <f t="shared" si="42"/>
        <v/>
      </c>
      <c r="E180" s="18" t="str">
        <f t="shared" si="45"/>
        <v xml:space="preserve"> Vanillesauce</v>
      </c>
      <c r="F180" s="18" t="str">
        <f>IF(OR(EXPORT!EM180=0,EXPORT!EM180="",EXPORT!EM180="0"),"","A")</f>
        <v/>
      </c>
      <c r="G180" s="18" t="str">
        <f>IF(OR(EXPORT!EN180=0,EXPORT!EN180="",EXPORT!EN180="0"),"","B")</f>
        <v/>
      </c>
      <c r="H180" s="18" t="str">
        <f>IF(OR(EXPORT!EO180=0,EXPORT!EO180="",EXPORT!EO180="0"),"","C")</f>
        <v/>
      </c>
      <c r="I180" s="18" t="str">
        <f>IF(OR(EXPORT!EP180=0,EXPORT!EP180="",EXPORT!EP180="0"),"","D")</f>
        <v/>
      </c>
      <c r="J180" s="18" t="str">
        <f>IF(OR(EXPORT!EQ180=0,EXPORT!EQ180="",EXPORT!EQ180="0"),"","E")</f>
        <v/>
      </c>
      <c r="K180" s="18" t="str">
        <f>IF(OR(EXPORT!ER180=0,EXPORT!ER180="",EXPORT!ER180="0"),"","F")</f>
        <v/>
      </c>
      <c r="L180" s="18" t="str">
        <f>IF(OR(EXPORT!ES180=0,EXPORT!ES180="",EXPORT!ES180="0"),"","G")</f>
        <v/>
      </c>
      <c r="M180" s="18" t="str">
        <f>IF(OR(EXPORT!ET180=0,EXPORT!ET180="",EXPORT!ET180="0"),"","H")</f>
        <v/>
      </c>
      <c r="N180" s="18" t="str">
        <f>IF(OR(EXPORT!EU180=0,EXPORT!EU180="",EXPORT!EU180="0"),"","L")</f>
        <v/>
      </c>
      <c r="O180" s="18" t="str">
        <f>IF(OR(EXPORT!EV180=0,EXPORT!EV180="",EXPORT!EV180="0"),"","M")</f>
        <v/>
      </c>
      <c r="P180" s="18" t="str">
        <f>IF(OR(EXPORT!EW180=0,EXPORT!EW180="",EXPORT!EW180="0"),"","N")</f>
        <v/>
      </c>
      <c r="Q180" s="18" t="str">
        <f>IF(OR(EXPORT!EX180=0,EXPORT!EX180="",EXPORT!EX180="0"),"","O")</f>
        <v/>
      </c>
      <c r="R180" s="18" t="str">
        <f>IF(OR(EXPORT!EY180=0,EXPORT!EY180="",EXPORT!EY180="0"),"","P")</f>
        <v/>
      </c>
      <c r="S180" s="18" t="str">
        <f>IF(OR(EXPORT!EZ180=0,EXPORT!EZ180="",EXPORT!EZ180="0"),"","W")</f>
        <v/>
      </c>
      <c r="T180" s="18" t="str">
        <f>IF(OR(EXPORT!FA180=0,EXPORT!FA180="",EXPORT!FA180="0"),"","frei")</f>
        <v>frei</v>
      </c>
      <c r="U180" s="18" t="str">
        <f t="shared" si="48"/>
        <v/>
      </c>
      <c r="V180" s="18" t="str">
        <f>IF(A180=3,ROUND(EXPORT!F180,0),"")</f>
        <v/>
      </c>
      <c r="W180" s="18" t="str">
        <f>IF(A180=3,ROUND(EXPORT!J180,0),"")</f>
        <v/>
      </c>
      <c r="X180" s="18" t="str">
        <f>IF(A180=3,ROUND(EXPORT!I180,0),"")</f>
        <v/>
      </c>
      <c r="Y180" s="18" t="str">
        <f>IF(A180=3,ROUND(EXPORT!K180,0),"")</f>
        <v/>
      </c>
      <c r="Z180" s="18" t="str">
        <f>IF(A180=3,ROUND(EXPORT!EG180,1),"")</f>
        <v/>
      </c>
    </row>
    <row r="181" spans="1:32">
      <c r="A181" s="18">
        <f>EXPORT!A181</f>
        <v>3</v>
      </c>
      <c r="B181" s="18" t="str">
        <f>IF(ISBLANK(EXPORT!B181),"",EXPORT!B181)</f>
        <v>Brei Salzig Mittag</v>
      </c>
      <c r="C181" s="18" t="str">
        <f t="shared" si="41"/>
        <v>ACDFGLM</v>
      </c>
      <c r="D181" s="18" t="str">
        <f t="shared" si="42"/>
        <v xml:space="preserve"> (ACDFGLM)</v>
      </c>
      <c r="E181" s="18" t="str">
        <f t="shared" si="45"/>
        <v>Brei Salzig Mittag (ACDFGLM)</v>
      </c>
      <c r="F181" s="18" t="str">
        <f>IF(OR(EXPORT!EM181=0,EXPORT!EM181="",EXPORT!EM181="0"),"","A")</f>
        <v>A</v>
      </c>
      <c r="G181" s="18" t="str">
        <f>IF(OR(EXPORT!EN181=0,EXPORT!EN181="",EXPORT!EN181="0"),"","B")</f>
        <v/>
      </c>
      <c r="H181" s="18" t="str">
        <f>IF(OR(EXPORT!EO181=0,EXPORT!EO181="",EXPORT!EO181="0"),"","C")</f>
        <v>C</v>
      </c>
      <c r="I181" s="18" t="str">
        <f>IF(OR(EXPORT!EP181=0,EXPORT!EP181="",EXPORT!EP181="0"),"","D")</f>
        <v>D</v>
      </c>
      <c r="J181" s="18" t="str">
        <f>IF(OR(EXPORT!EQ181=0,EXPORT!EQ181="",EXPORT!EQ181="0"),"","E")</f>
        <v/>
      </c>
      <c r="K181" s="18" t="str">
        <f>IF(OR(EXPORT!ER181=0,EXPORT!ER181="",EXPORT!ER181="0"),"","F")</f>
        <v>F</v>
      </c>
      <c r="L181" s="18" t="str">
        <f>IF(OR(EXPORT!ES181=0,EXPORT!ES181="",EXPORT!ES181="0"),"","G")</f>
        <v>G</v>
      </c>
      <c r="M181" s="18" t="str">
        <f>IF(OR(EXPORT!ET181=0,EXPORT!ET181="",EXPORT!ET181="0"),"","H")</f>
        <v/>
      </c>
      <c r="N181" s="18" t="str">
        <f>IF(OR(EXPORT!EU181=0,EXPORT!EU181="",EXPORT!EU181="0"),"","L")</f>
        <v>L</v>
      </c>
      <c r="O181" s="18" t="str">
        <f>IF(OR(EXPORT!EV181=0,EXPORT!EV181="",EXPORT!EV181="0"),"","M")</f>
        <v>M</v>
      </c>
      <c r="P181" s="18" t="str">
        <f>IF(OR(EXPORT!EW181=0,EXPORT!EW181="",EXPORT!EW181="0"),"","N")</f>
        <v/>
      </c>
      <c r="Q181" s="18" t="str">
        <f>IF(OR(EXPORT!EX181=0,EXPORT!EX181="",EXPORT!EX181="0"),"","O")</f>
        <v/>
      </c>
      <c r="R181" s="18" t="str">
        <f>IF(OR(EXPORT!EY181=0,EXPORT!EY181="",EXPORT!EY181="0"),"","P")</f>
        <v/>
      </c>
      <c r="S181" s="18" t="str">
        <f>IF(OR(EXPORT!EZ181=0,EXPORT!EZ181="",EXPORT!EZ181="0"),"","W")</f>
        <v/>
      </c>
      <c r="T181" s="18" t="str">
        <f>IF(OR(EXPORT!FA181=0,EXPORT!FA181="",EXPORT!FA181="0"),"","frei")</f>
        <v/>
      </c>
      <c r="U181" s="18" t="str">
        <f t="shared" si="48"/>
        <v xml:space="preserve">302 Kcal / 15 g Fett / 14 g Proteine / 26 g KH / 2,1 BE </v>
      </c>
      <c r="V181" s="18">
        <f>IF(A181=3,ROUND(EXPORT!F181,0),"")</f>
        <v>302</v>
      </c>
      <c r="W181" s="18">
        <f>IF(A181=3,ROUND(EXPORT!J181,0),"")</f>
        <v>15</v>
      </c>
      <c r="X181" s="18">
        <f>IF(A181=3,ROUND(EXPORT!I181,0),"")</f>
        <v>14</v>
      </c>
      <c r="Y181" s="18">
        <f>IF(A181=3,ROUND(EXPORT!K181,0),"")</f>
        <v>26</v>
      </c>
      <c r="Z181" s="18">
        <f>IF(A181=3,ROUND(EXPORT!EG181,1),"")</f>
        <v>2.1</v>
      </c>
      <c r="AA181" s="18" t="str">
        <f t="shared" ref="AA181" si="60">IF($A181=3,AB181&amp;" Kcal / "&amp;AC181&amp;" g Fett / "&amp;AD181&amp;" g Proteine / "&amp;AE181&amp;" g KH / "&amp;AF181&amp;" BE ","")</f>
        <v xml:space="preserve">302 Kcal / 15 g Fett / 14 g Proteine / 26 g KH / 2,1 BE </v>
      </c>
      <c r="AB181" s="18">
        <f>V181</f>
        <v>302</v>
      </c>
      <c r="AC181" s="18">
        <f t="shared" ref="AC181:AF181" si="61">W181</f>
        <v>15</v>
      </c>
      <c r="AD181" s="18">
        <f t="shared" si="61"/>
        <v>14</v>
      </c>
      <c r="AE181" s="18">
        <f t="shared" si="61"/>
        <v>26</v>
      </c>
      <c r="AF181" s="18">
        <f t="shared" si="61"/>
        <v>2.1</v>
      </c>
    </row>
    <row r="182" spans="1:32">
      <c r="A182" s="18">
        <f>EXPORT!A182</f>
        <v>4</v>
      </c>
      <c r="B182" s="18" t="str">
        <f>IF(ISBLANK(EXPORT!B182),"",EXPORT!B182)</f>
        <v xml:space="preserve"> Herzhafter Fischflan</v>
      </c>
      <c r="C182" s="18" t="str">
        <f t="shared" si="41"/>
        <v>ACDFG</v>
      </c>
      <c r="D182" s="18" t="str">
        <f t="shared" si="42"/>
        <v xml:space="preserve"> (ACDFG)</v>
      </c>
      <c r="E182" s="18" t="str">
        <f t="shared" si="45"/>
        <v xml:space="preserve"> Herzhafter Fischflan (ACDFG)</v>
      </c>
      <c r="F182" s="18" t="str">
        <f>IF(OR(EXPORT!EM182=0,EXPORT!EM182="",EXPORT!EM182="0"),"","A")</f>
        <v>A</v>
      </c>
      <c r="G182" s="18" t="str">
        <f>IF(OR(EXPORT!EN182=0,EXPORT!EN182="",EXPORT!EN182="0"),"","B")</f>
        <v/>
      </c>
      <c r="H182" s="18" t="str">
        <f>IF(OR(EXPORT!EO182=0,EXPORT!EO182="",EXPORT!EO182="0"),"","C")</f>
        <v>C</v>
      </c>
      <c r="I182" s="18" t="str">
        <f>IF(OR(EXPORT!EP182=0,EXPORT!EP182="",EXPORT!EP182="0"),"","D")</f>
        <v>D</v>
      </c>
      <c r="J182" s="18" t="str">
        <f>IF(OR(EXPORT!EQ182=0,EXPORT!EQ182="",EXPORT!EQ182="0"),"","E")</f>
        <v/>
      </c>
      <c r="K182" s="18" t="str">
        <f>IF(OR(EXPORT!ER182=0,EXPORT!ER182="",EXPORT!ER182="0"),"","F")</f>
        <v>F</v>
      </c>
      <c r="L182" s="18" t="str">
        <f>IF(OR(EXPORT!ES182=0,EXPORT!ES182="",EXPORT!ES182="0"),"","G")</f>
        <v>G</v>
      </c>
      <c r="M182" s="18" t="str">
        <f>IF(OR(EXPORT!ET182=0,EXPORT!ET182="",EXPORT!ET182="0"),"","H")</f>
        <v/>
      </c>
      <c r="N182" s="18" t="str">
        <f>IF(OR(EXPORT!EU182=0,EXPORT!EU182="",EXPORT!EU182="0"),"","L")</f>
        <v/>
      </c>
      <c r="O182" s="18" t="str">
        <f>IF(OR(EXPORT!EV182=0,EXPORT!EV182="",EXPORT!EV182="0"),"","M")</f>
        <v/>
      </c>
      <c r="P182" s="18" t="str">
        <f>IF(OR(EXPORT!EW182=0,EXPORT!EW182="",EXPORT!EW182="0"),"","N")</f>
        <v/>
      </c>
      <c r="Q182" s="18" t="str">
        <f>IF(OR(EXPORT!EX182=0,EXPORT!EX182="",EXPORT!EX182="0"),"","O")</f>
        <v/>
      </c>
      <c r="R182" s="18" t="str">
        <f>IF(OR(EXPORT!EY182=0,EXPORT!EY182="",EXPORT!EY182="0"),"","P")</f>
        <v/>
      </c>
      <c r="S182" s="18" t="str">
        <f>IF(OR(EXPORT!EZ182=0,EXPORT!EZ182="",EXPORT!EZ182="0"),"","W")</f>
        <v/>
      </c>
      <c r="T182" s="18" t="str">
        <f>IF(OR(EXPORT!FA182=0,EXPORT!FA182="",EXPORT!FA182="0"),"","frei")</f>
        <v/>
      </c>
      <c r="U182" s="18" t="str">
        <f t="shared" si="48"/>
        <v/>
      </c>
      <c r="V182" s="18" t="str">
        <f>IF(A182=3,ROUND(EXPORT!F182,0),"")</f>
        <v/>
      </c>
      <c r="W182" s="18" t="str">
        <f>IF(A182=3,ROUND(EXPORT!J182,0),"")</f>
        <v/>
      </c>
      <c r="X182" s="18" t="str">
        <f>IF(A182=3,ROUND(EXPORT!I182,0),"")</f>
        <v/>
      </c>
      <c r="Y182" s="18" t="str">
        <f>IF(A182=3,ROUND(EXPORT!K182,0),"")</f>
        <v/>
      </c>
      <c r="Z182" s="18" t="str">
        <f>IF(A182=3,ROUND(EXPORT!EG182,1),"")</f>
        <v/>
      </c>
    </row>
    <row r="183" spans="1:32">
      <c r="A183" s="18">
        <f>EXPORT!A183</f>
        <v>4</v>
      </c>
      <c r="B183" s="18" t="str">
        <f>IF(ISBLANK(EXPORT!B183),"",EXPORT!B183)</f>
        <v xml:space="preserve"> mit</v>
      </c>
      <c r="C183" s="18" t="str">
        <f t="shared" si="41"/>
        <v/>
      </c>
      <c r="D183" s="18" t="str">
        <f t="shared" si="42"/>
        <v/>
      </c>
      <c r="E183" s="18" t="str">
        <f t="shared" si="45"/>
        <v xml:space="preserve"> mit</v>
      </c>
      <c r="F183" s="18" t="str">
        <f>IF(OR(EXPORT!EM183=0,EXPORT!EM183="",EXPORT!EM183="0"),"","A")</f>
        <v/>
      </c>
      <c r="G183" s="18" t="str">
        <f>IF(OR(EXPORT!EN183=0,EXPORT!EN183="",EXPORT!EN183="0"),"","B")</f>
        <v/>
      </c>
      <c r="H183" s="18" t="str">
        <f>IF(OR(EXPORT!EO183=0,EXPORT!EO183="",EXPORT!EO183="0"),"","C")</f>
        <v/>
      </c>
      <c r="I183" s="18" t="str">
        <f>IF(OR(EXPORT!EP183=0,EXPORT!EP183="",EXPORT!EP183="0"),"","D")</f>
        <v/>
      </c>
      <c r="J183" s="18" t="str">
        <f>IF(OR(EXPORT!EQ183=0,EXPORT!EQ183="",EXPORT!EQ183="0"),"","E")</f>
        <v/>
      </c>
      <c r="K183" s="18" t="str">
        <f>IF(OR(EXPORT!ER183=0,EXPORT!ER183="",EXPORT!ER183="0"),"","F")</f>
        <v/>
      </c>
      <c r="L183" s="18" t="str">
        <f>IF(OR(EXPORT!ES183=0,EXPORT!ES183="",EXPORT!ES183="0"),"","G")</f>
        <v/>
      </c>
      <c r="M183" s="18" t="str">
        <f>IF(OR(EXPORT!ET183=0,EXPORT!ET183="",EXPORT!ET183="0"),"","H")</f>
        <v/>
      </c>
      <c r="N183" s="18" t="str">
        <f>IF(OR(EXPORT!EU183=0,EXPORT!EU183="",EXPORT!EU183="0"),"","L")</f>
        <v/>
      </c>
      <c r="O183" s="18" t="str">
        <f>IF(OR(EXPORT!EV183=0,EXPORT!EV183="",EXPORT!EV183="0"),"","M")</f>
        <v/>
      </c>
      <c r="P183" s="18" t="str">
        <f>IF(OR(EXPORT!EW183=0,EXPORT!EW183="",EXPORT!EW183="0"),"","N")</f>
        <v/>
      </c>
      <c r="Q183" s="18" t="str">
        <f>IF(OR(EXPORT!EX183=0,EXPORT!EX183="",EXPORT!EX183="0"),"","O")</f>
        <v/>
      </c>
      <c r="R183" s="18" t="str">
        <f>IF(OR(EXPORT!EY183=0,EXPORT!EY183="",EXPORT!EY183="0"),"","P")</f>
        <v/>
      </c>
      <c r="S183" s="18" t="str">
        <f>IF(OR(EXPORT!EZ183=0,EXPORT!EZ183="",EXPORT!EZ183="0"),"","W")</f>
        <v/>
      </c>
      <c r="T183" s="18" t="str">
        <f>IF(OR(EXPORT!FA183=0,EXPORT!FA183="",EXPORT!FA183="0"),"","frei")</f>
        <v>frei</v>
      </c>
      <c r="U183" s="18" t="str">
        <f t="shared" si="48"/>
        <v/>
      </c>
      <c r="V183" s="18" t="str">
        <f>IF(A183=3,ROUND(EXPORT!F183,0),"")</f>
        <v/>
      </c>
      <c r="W183" s="18" t="str">
        <f>IF(A183=3,ROUND(EXPORT!J183,0),"")</f>
        <v/>
      </c>
      <c r="X183" s="18" t="str">
        <f>IF(A183=3,ROUND(EXPORT!I183,0),"")</f>
        <v/>
      </c>
      <c r="Y183" s="18" t="str">
        <f>IF(A183=3,ROUND(EXPORT!K183,0),"")</f>
        <v/>
      </c>
      <c r="Z183" s="18" t="str">
        <f>IF(A183=3,ROUND(EXPORT!EG183,1),"")</f>
        <v/>
      </c>
    </row>
    <row r="184" spans="1:32">
      <c r="A184" s="18">
        <f>EXPORT!A184</f>
        <v>4</v>
      </c>
      <c r="B184" s="18" t="str">
        <f>IF(ISBLANK(EXPORT!B184),"",EXPORT!B184)</f>
        <v xml:space="preserve"> püriertem Kartoffelsalat </v>
      </c>
      <c r="C184" s="18" t="str">
        <f t="shared" si="41"/>
        <v>LM</v>
      </c>
      <c r="D184" s="18" t="str">
        <f t="shared" si="42"/>
        <v xml:space="preserve"> (LM)</v>
      </c>
      <c r="E184" s="18" t="str">
        <f t="shared" si="45"/>
        <v xml:space="preserve"> püriertem Kartoffelsalat  (LM)</v>
      </c>
      <c r="F184" s="18" t="str">
        <f>IF(OR(EXPORT!EM184=0,EXPORT!EM184="",EXPORT!EM184="0"),"","A")</f>
        <v/>
      </c>
      <c r="G184" s="18" t="str">
        <f>IF(OR(EXPORT!EN184=0,EXPORT!EN184="",EXPORT!EN184="0"),"","B")</f>
        <v/>
      </c>
      <c r="H184" s="18" t="str">
        <f>IF(OR(EXPORT!EO184=0,EXPORT!EO184="",EXPORT!EO184="0"),"","C")</f>
        <v/>
      </c>
      <c r="I184" s="18" t="str">
        <f>IF(OR(EXPORT!EP184=0,EXPORT!EP184="",EXPORT!EP184="0"),"","D")</f>
        <v/>
      </c>
      <c r="J184" s="18" t="str">
        <f>IF(OR(EXPORT!EQ184=0,EXPORT!EQ184="",EXPORT!EQ184="0"),"","E")</f>
        <v/>
      </c>
      <c r="K184" s="18" t="str">
        <f>IF(OR(EXPORT!ER184=0,EXPORT!ER184="",EXPORT!ER184="0"),"","F")</f>
        <v/>
      </c>
      <c r="L184" s="18" t="str">
        <f>IF(OR(EXPORT!ES184=0,EXPORT!ES184="",EXPORT!ES184="0"),"","G")</f>
        <v/>
      </c>
      <c r="M184" s="18" t="str">
        <f>IF(OR(EXPORT!ET184=0,EXPORT!ET184="",EXPORT!ET184="0"),"","H")</f>
        <v/>
      </c>
      <c r="N184" s="18" t="str">
        <f>IF(OR(EXPORT!EU184=0,EXPORT!EU184="",EXPORT!EU184="0"),"","L")</f>
        <v>L</v>
      </c>
      <c r="O184" s="18" t="str">
        <f>IF(OR(EXPORT!EV184=0,EXPORT!EV184="",EXPORT!EV184="0"),"","M")</f>
        <v>M</v>
      </c>
      <c r="P184" s="18" t="str">
        <f>IF(OR(EXPORT!EW184=0,EXPORT!EW184="",EXPORT!EW184="0"),"","N")</f>
        <v/>
      </c>
      <c r="Q184" s="18" t="str">
        <f>IF(OR(EXPORT!EX184=0,EXPORT!EX184="",EXPORT!EX184="0"),"","O")</f>
        <v/>
      </c>
      <c r="R184" s="18" t="str">
        <f>IF(OR(EXPORT!EY184=0,EXPORT!EY184="",EXPORT!EY184="0"),"","P")</f>
        <v/>
      </c>
      <c r="S184" s="18" t="str">
        <f>IF(OR(EXPORT!EZ184=0,EXPORT!EZ184="",EXPORT!EZ184="0"),"","W")</f>
        <v/>
      </c>
      <c r="T184" s="18" t="str">
        <f>IF(OR(EXPORT!FA184=0,EXPORT!FA184="",EXPORT!FA184="0"),"","frei")</f>
        <v/>
      </c>
      <c r="U184" s="18" t="str">
        <f t="shared" si="48"/>
        <v/>
      </c>
      <c r="V184" s="18" t="str">
        <f>IF(A184=3,ROUND(EXPORT!F184,0),"")</f>
        <v/>
      </c>
      <c r="W184" s="18" t="str">
        <f>IF(A184=3,ROUND(EXPORT!J184,0),"")</f>
        <v/>
      </c>
      <c r="X184" s="18" t="str">
        <f>IF(A184=3,ROUND(EXPORT!I184,0),"")</f>
        <v/>
      </c>
      <c r="Y184" s="18" t="str">
        <f>IF(A184=3,ROUND(EXPORT!K184,0),"")</f>
        <v/>
      </c>
      <c r="Z184" s="18" t="str">
        <f>IF(A184=3,ROUND(EXPORT!EG184,1),"")</f>
        <v/>
      </c>
    </row>
    <row r="185" spans="1:32">
      <c r="A185" s="18">
        <f>EXPORT!A185</f>
        <v>3</v>
      </c>
      <c r="B185" s="18" t="str">
        <f>IF(ISBLANK(EXPORT!B185),"",EXPORT!B185)</f>
        <v>Dessert Mittagessen</v>
      </c>
      <c r="C185" s="18" t="str">
        <f t="shared" si="41"/>
        <v/>
      </c>
      <c r="D185" s="18" t="str">
        <f t="shared" si="42"/>
        <v/>
      </c>
      <c r="E185" s="18" t="str">
        <f t="shared" si="45"/>
        <v>Dessert Mittagessen</v>
      </c>
      <c r="F185" s="18" t="str">
        <f>IF(OR(EXPORT!EM185=0,EXPORT!EM185="",EXPORT!EM185="0"),"","A")</f>
        <v/>
      </c>
      <c r="G185" s="18" t="str">
        <f>IF(OR(EXPORT!EN185=0,EXPORT!EN185="",EXPORT!EN185="0"),"","B")</f>
        <v/>
      </c>
      <c r="H185" s="18" t="str">
        <f>IF(OR(EXPORT!EO185=0,EXPORT!EO185="",EXPORT!EO185="0"),"","C")</f>
        <v/>
      </c>
      <c r="I185" s="18" t="str">
        <f>IF(OR(EXPORT!EP185=0,EXPORT!EP185="",EXPORT!EP185="0"),"","D")</f>
        <v/>
      </c>
      <c r="J185" s="18" t="str">
        <f>IF(OR(EXPORT!EQ185=0,EXPORT!EQ185="",EXPORT!EQ185="0"),"","E")</f>
        <v/>
      </c>
      <c r="K185" s="18" t="str">
        <f>IF(OR(EXPORT!ER185=0,EXPORT!ER185="",EXPORT!ER185="0"),"","F")</f>
        <v/>
      </c>
      <c r="L185" s="18" t="str">
        <f>IF(OR(EXPORT!ES185=0,EXPORT!ES185="",EXPORT!ES185="0"),"","G")</f>
        <v/>
      </c>
      <c r="M185" s="18" t="str">
        <f>IF(OR(EXPORT!ET185=0,EXPORT!ET185="",EXPORT!ET185="0"),"","H")</f>
        <v/>
      </c>
      <c r="N185" s="18" t="str">
        <f>IF(OR(EXPORT!EU185=0,EXPORT!EU185="",EXPORT!EU185="0"),"","L")</f>
        <v/>
      </c>
      <c r="O185" s="18" t="str">
        <f>IF(OR(EXPORT!EV185=0,EXPORT!EV185="",EXPORT!EV185="0"),"","M")</f>
        <v/>
      </c>
      <c r="P185" s="18" t="str">
        <f>IF(OR(EXPORT!EW185=0,EXPORT!EW185="",EXPORT!EW185="0"),"","N")</f>
        <v/>
      </c>
      <c r="Q185" s="18" t="str">
        <f>IF(OR(EXPORT!EX185=0,EXPORT!EX185="",EXPORT!EX185="0"),"","O")</f>
        <v/>
      </c>
      <c r="R185" s="18" t="str">
        <f>IF(OR(EXPORT!EY185=0,EXPORT!EY185="",EXPORT!EY185="0"),"","P")</f>
        <v/>
      </c>
      <c r="S185" s="18" t="str">
        <f>IF(OR(EXPORT!EZ185=0,EXPORT!EZ185="",EXPORT!EZ185="0"),"","W")</f>
        <v/>
      </c>
      <c r="T185" s="18" t="str">
        <f>IF(OR(EXPORT!FA185=0,EXPORT!FA185="",EXPORT!FA185="0"),"","frei")</f>
        <v/>
      </c>
      <c r="U185" s="18" t="str">
        <f t="shared" si="48"/>
        <v xml:space="preserve">100 Kcal / 0 g Fett / 0 g Proteine / 23 g KH / 1,9 BE </v>
      </c>
      <c r="V185" s="18">
        <f>IF(A185=3,ROUND(EXPORT!F185,0),"")</f>
        <v>100</v>
      </c>
      <c r="W185" s="18">
        <f>IF(A185=3,ROUND(EXPORT!J185,0),"")</f>
        <v>0</v>
      </c>
      <c r="X185" s="18">
        <f>IF(A185=3,ROUND(EXPORT!I185,0),"")</f>
        <v>0</v>
      </c>
      <c r="Y185" s="18">
        <f>IF(A185=3,ROUND(EXPORT!K185,0),"")</f>
        <v>23</v>
      </c>
      <c r="Z185" s="18">
        <f>IF(A185=3,ROUND(EXPORT!EG185,1),"")</f>
        <v>1.9</v>
      </c>
      <c r="AA185" s="18" t="str">
        <f t="shared" ref="AA185:AA186" si="62">IF($A185=3,AB185&amp;" Kcal / "&amp;AC185&amp;" g Fett / "&amp;AD185&amp;" g Proteine / "&amp;AE185&amp;" g KH / "&amp;AF185&amp;" BE ","")</f>
        <v xml:space="preserve">100 Kcal / 0 g Fett / 0 g Proteine / 23 g KH / 1,9 BE </v>
      </c>
      <c r="AB185" s="18">
        <f>V185</f>
        <v>100</v>
      </c>
      <c r="AC185" s="18">
        <f t="shared" ref="AC185:AF185" si="63">W185</f>
        <v>0</v>
      </c>
      <c r="AD185" s="18">
        <f t="shared" si="63"/>
        <v>0</v>
      </c>
      <c r="AE185" s="18">
        <f t="shared" si="63"/>
        <v>23</v>
      </c>
      <c r="AF185" s="18">
        <f t="shared" si="63"/>
        <v>1.9</v>
      </c>
    </row>
    <row r="186" spans="1:32">
      <c r="A186" s="18">
        <f>EXPORT!A186</f>
        <v>4</v>
      </c>
      <c r="B186" s="18" t="str">
        <f>IF(ISBLANK(EXPORT!B186),"",EXPORT!B186)</f>
        <v>Fruchtkuchen</v>
      </c>
      <c r="C186" s="18" t="str">
        <f t="shared" si="41"/>
        <v/>
      </c>
      <c r="D186" s="18" t="str">
        <f t="shared" si="42"/>
        <v/>
      </c>
      <c r="E186" s="18" t="str">
        <f t="shared" si="45"/>
        <v>Fruchtkuchen</v>
      </c>
      <c r="F186" s="18" t="str">
        <f>IF(OR(EXPORT!EM186=0,EXPORT!EM186="",EXPORT!EM186="0"),"","A")</f>
        <v/>
      </c>
      <c r="G186" s="18" t="str">
        <f>IF(OR(EXPORT!EN186=0,EXPORT!EN186="",EXPORT!EN186="0"),"","B")</f>
        <v/>
      </c>
      <c r="H186" s="18" t="str">
        <f>IF(OR(EXPORT!EO186=0,EXPORT!EO186="",EXPORT!EO186="0"),"","C")</f>
        <v/>
      </c>
      <c r="I186" s="18" t="str">
        <f>IF(OR(EXPORT!EP186=0,EXPORT!EP186="",EXPORT!EP186="0"),"","D")</f>
        <v/>
      </c>
      <c r="J186" s="18" t="str">
        <f>IF(OR(EXPORT!EQ186=0,EXPORT!EQ186="",EXPORT!EQ186="0"),"","E")</f>
        <v/>
      </c>
      <c r="K186" s="18" t="str">
        <f>IF(OR(EXPORT!ER186=0,EXPORT!ER186="",EXPORT!ER186="0"),"","F")</f>
        <v/>
      </c>
      <c r="L186" s="18" t="str">
        <f>IF(OR(EXPORT!ES186=0,EXPORT!ES186="",EXPORT!ES186="0"),"","G")</f>
        <v/>
      </c>
      <c r="M186" s="18" t="str">
        <f>IF(OR(EXPORT!ET186=0,EXPORT!ET186="",EXPORT!ET186="0"),"","H")</f>
        <v/>
      </c>
      <c r="N186" s="18" t="str">
        <f>IF(OR(EXPORT!EU186=0,EXPORT!EU186="",EXPORT!EU186="0"),"","L")</f>
        <v/>
      </c>
      <c r="O186" s="18" t="str">
        <f>IF(OR(EXPORT!EV186=0,EXPORT!EV186="",EXPORT!EV186="0"),"","M")</f>
        <v/>
      </c>
      <c r="P186" s="18" t="str">
        <f>IF(OR(EXPORT!EW186=0,EXPORT!EW186="",EXPORT!EW186="0"),"","N")</f>
        <v/>
      </c>
      <c r="Q186" s="18" t="str">
        <f>IF(OR(EXPORT!EX186=0,EXPORT!EX186="",EXPORT!EX186="0"),"","O")</f>
        <v/>
      </c>
      <c r="R186" s="18" t="str">
        <f>IF(OR(EXPORT!EY186=0,EXPORT!EY186="",EXPORT!EY186="0"),"","P")</f>
        <v/>
      </c>
      <c r="S186" s="18" t="str">
        <f>IF(OR(EXPORT!EZ186=0,EXPORT!EZ186="",EXPORT!EZ186="0"),"","W")</f>
        <v/>
      </c>
      <c r="T186" s="18" t="str">
        <f>IF(OR(EXPORT!FA186=0,EXPORT!FA186="",EXPORT!FA186="0"),"","frei")</f>
        <v/>
      </c>
      <c r="U186" s="18" t="str">
        <f t="shared" si="48"/>
        <v/>
      </c>
      <c r="V186" s="18" t="str">
        <f>IF(A186=3,ROUND(EXPORT!F186,0),"")</f>
        <v/>
      </c>
      <c r="W186" s="18" t="str">
        <f>IF(A186=3,ROUND(EXPORT!J186,0),"")</f>
        <v/>
      </c>
      <c r="X186" s="18" t="str">
        <f>IF(A186=3,ROUND(EXPORT!I186,0),"")</f>
        <v/>
      </c>
      <c r="Y186" s="18" t="str">
        <f>IF(A186=3,ROUND(EXPORT!K186,0),"")</f>
        <v/>
      </c>
      <c r="Z186" s="18" t="str">
        <f>IF(A186=3,ROUND(EXPORT!EG186,1),"")</f>
        <v/>
      </c>
      <c r="AA186" s="18" t="str">
        <f t="shared" si="62"/>
        <v/>
      </c>
    </row>
    <row r="187" spans="1:32">
      <c r="A187" s="18">
        <f>EXPORT!A187</f>
        <v>2</v>
      </c>
      <c r="B187" s="18" t="str">
        <f>IF(ISBLANK(EXPORT!B187),"",EXPORT!B187)</f>
        <v>Abendessen</v>
      </c>
      <c r="C187" s="18" t="str">
        <f t="shared" si="41"/>
        <v/>
      </c>
      <c r="D187" s="18" t="str">
        <f t="shared" si="42"/>
        <v/>
      </c>
      <c r="E187" s="18" t="str">
        <f t="shared" si="45"/>
        <v>Abendessen</v>
      </c>
      <c r="F187" s="18" t="str">
        <f>IF(OR(EXPORT!EM187=0,EXPORT!EM187="",EXPORT!EM187="0"),"","A")</f>
        <v/>
      </c>
      <c r="G187" s="18" t="str">
        <f>IF(OR(EXPORT!EN187=0,EXPORT!EN187="",EXPORT!EN187="0"),"","B")</f>
        <v/>
      </c>
      <c r="H187" s="18" t="str">
        <f>IF(OR(EXPORT!EO187=0,EXPORT!EO187="",EXPORT!EO187="0"),"","C")</f>
        <v/>
      </c>
      <c r="I187" s="18" t="str">
        <f>IF(OR(EXPORT!EP187=0,EXPORT!EP187="",EXPORT!EP187="0"),"","D")</f>
        <v/>
      </c>
      <c r="J187" s="18" t="str">
        <f>IF(OR(EXPORT!EQ187=0,EXPORT!EQ187="",EXPORT!EQ187="0"),"","E")</f>
        <v/>
      </c>
      <c r="K187" s="18" t="str">
        <f>IF(OR(EXPORT!ER187=0,EXPORT!ER187="",EXPORT!ER187="0"),"","F")</f>
        <v/>
      </c>
      <c r="L187" s="18" t="str">
        <f>IF(OR(EXPORT!ES187=0,EXPORT!ES187="",EXPORT!ES187="0"),"","G")</f>
        <v/>
      </c>
      <c r="M187" s="18" t="str">
        <f>IF(OR(EXPORT!ET187=0,EXPORT!ET187="",EXPORT!ET187="0"),"","H")</f>
        <v/>
      </c>
      <c r="N187" s="18" t="str">
        <f>IF(OR(EXPORT!EU187=0,EXPORT!EU187="",EXPORT!EU187="0"),"","L")</f>
        <v/>
      </c>
      <c r="O187" s="18" t="str">
        <f>IF(OR(EXPORT!EV187=0,EXPORT!EV187="",EXPORT!EV187="0"),"","M")</f>
        <v/>
      </c>
      <c r="P187" s="18" t="str">
        <f>IF(OR(EXPORT!EW187=0,EXPORT!EW187="",EXPORT!EW187="0"),"","N")</f>
        <v/>
      </c>
      <c r="Q187" s="18" t="str">
        <f>IF(OR(EXPORT!EX187=0,EXPORT!EX187="",EXPORT!EX187="0"),"","O")</f>
        <v/>
      </c>
      <c r="R187" s="18" t="str">
        <f>IF(OR(EXPORT!EY187=0,EXPORT!EY187="",EXPORT!EY187="0"),"","P")</f>
        <v/>
      </c>
      <c r="S187" s="18" t="str">
        <f>IF(OR(EXPORT!EZ187=0,EXPORT!EZ187="",EXPORT!EZ187="0"),"","W")</f>
        <v/>
      </c>
      <c r="T187" s="18" t="str">
        <f>IF(OR(EXPORT!FA187=0,EXPORT!FA187="",EXPORT!FA187="0"),"","frei")</f>
        <v/>
      </c>
      <c r="U187" s="18" t="str">
        <f t="shared" si="48"/>
        <v/>
      </c>
      <c r="V187" s="18" t="str">
        <f>IF(A187=3,ROUND(EXPORT!F187,0),"")</f>
        <v/>
      </c>
      <c r="W187" s="18" t="str">
        <f>IF(A187=3,ROUND(EXPORT!J187,0),"")</f>
        <v/>
      </c>
      <c r="X187" s="18" t="str">
        <f>IF(A187=3,ROUND(EXPORT!I187,0),"")</f>
        <v/>
      </c>
      <c r="Y187" s="18" t="str">
        <f>IF(A187=3,ROUND(EXPORT!K187,0),"")</f>
        <v/>
      </c>
      <c r="Z187" s="18" t="str">
        <f>IF(A187=3,ROUND(EXPORT!EG187,1),"")</f>
        <v/>
      </c>
    </row>
    <row r="188" spans="1:32">
      <c r="A188" s="18">
        <f>EXPORT!A188</f>
        <v>3</v>
      </c>
      <c r="B188" s="18" t="str">
        <f>IF(ISBLANK(EXPORT!B188),"",EXPORT!B188)</f>
        <v>Suppe Abendessen</v>
      </c>
      <c r="C188" s="18" t="str">
        <f t="shared" si="41"/>
        <v>AG</v>
      </c>
      <c r="D188" s="18" t="str">
        <f t="shared" si="42"/>
        <v xml:space="preserve"> (AG)</v>
      </c>
      <c r="E188" s="18" t="str">
        <f t="shared" si="45"/>
        <v>Suppe Abendessen (AG)</v>
      </c>
      <c r="F188" s="18" t="str">
        <f>IF(OR(EXPORT!EM188=0,EXPORT!EM188="",EXPORT!EM188="0"),"","A")</f>
        <v>A</v>
      </c>
      <c r="G188" s="18" t="str">
        <f>IF(OR(EXPORT!EN188=0,EXPORT!EN188="",EXPORT!EN188="0"),"","B")</f>
        <v/>
      </c>
      <c r="H188" s="18" t="str">
        <f>IF(OR(EXPORT!EO188=0,EXPORT!EO188="",EXPORT!EO188="0"),"","C")</f>
        <v/>
      </c>
      <c r="I188" s="18" t="str">
        <f>IF(OR(EXPORT!EP188=0,EXPORT!EP188="",EXPORT!EP188="0"),"","D")</f>
        <v/>
      </c>
      <c r="J188" s="18" t="str">
        <f>IF(OR(EXPORT!EQ188=0,EXPORT!EQ188="",EXPORT!EQ188="0"),"","E")</f>
        <v/>
      </c>
      <c r="K188" s="18" t="str">
        <f>IF(OR(EXPORT!ER188=0,EXPORT!ER188="",EXPORT!ER188="0"),"","F")</f>
        <v/>
      </c>
      <c r="L188" s="18" t="str">
        <f>IF(OR(EXPORT!ES188=0,EXPORT!ES188="",EXPORT!ES188="0"),"","G")</f>
        <v>G</v>
      </c>
      <c r="M188" s="18" t="str">
        <f>IF(OR(EXPORT!ET188=0,EXPORT!ET188="",EXPORT!ET188="0"),"","H")</f>
        <v/>
      </c>
      <c r="N188" s="18" t="str">
        <f>IF(OR(EXPORT!EU188=0,EXPORT!EU188="",EXPORT!EU188="0"),"","L")</f>
        <v/>
      </c>
      <c r="O188" s="18" t="str">
        <f>IF(OR(EXPORT!EV188=0,EXPORT!EV188="",EXPORT!EV188="0"),"","M")</f>
        <v/>
      </c>
      <c r="P188" s="18" t="str">
        <f>IF(OR(EXPORT!EW188=0,EXPORT!EW188="",EXPORT!EW188="0"),"","N")</f>
        <v/>
      </c>
      <c r="Q188" s="18" t="str">
        <f>IF(OR(EXPORT!EX188=0,EXPORT!EX188="",EXPORT!EX188="0"),"","O")</f>
        <v/>
      </c>
      <c r="R188" s="18" t="str">
        <f>IF(OR(EXPORT!EY188=0,EXPORT!EY188="",EXPORT!EY188="0"),"","P")</f>
        <v/>
      </c>
      <c r="S188" s="18" t="str">
        <f>IF(OR(EXPORT!EZ188=0,EXPORT!EZ188="",EXPORT!EZ188="0"),"","W")</f>
        <v/>
      </c>
      <c r="T188" s="18" t="str">
        <f>IF(OR(EXPORT!FA188=0,EXPORT!FA188="",EXPORT!FA188="0"),"","frei")</f>
        <v/>
      </c>
      <c r="U188" s="18" t="str">
        <f t="shared" si="48"/>
        <v xml:space="preserve">358 Kcal / 29 g Fett / 6 g Proteine / 18 g KH / 1,5 BE </v>
      </c>
      <c r="V188" s="18">
        <f>IF(A188=3,ROUND(EXPORT!F188,0),"")</f>
        <v>358</v>
      </c>
      <c r="W188" s="18">
        <f>IF(A188=3,ROUND(EXPORT!J188,0),"")</f>
        <v>29</v>
      </c>
      <c r="X188" s="18">
        <f>IF(A188=3,ROUND(EXPORT!I188,0),"")</f>
        <v>6</v>
      </c>
      <c r="Y188" s="18">
        <f>IF(A188=3,ROUND(EXPORT!K188,0),"")</f>
        <v>18</v>
      </c>
      <c r="Z188" s="18">
        <f>IF(A188=3,ROUND(EXPORT!EG188,1),"")</f>
        <v>1.5</v>
      </c>
    </row>
    <row r="189" spans="1:32">
      <c r="A189" s="18">
        <f>EXPORT!A189</f>
        <v>4</v>
      </c>
      <c r="B189" s="18" t="str">
        <f>IF(ISBLANK(EXPORT!B189),"",EXPORT!B189)</f>
        <v xml:space="preserve">Maiscremesuppe </v>
      </c>
      <c r="C189" s="18" t="str">
        <f t="shared" si="41"/>
        <v>AG</v>
      </c>
      <c r="D189" s="18" t="str">
        <f t="shared" si="42"/>
        <v xml:space="preserve"> (AG)</v>
      </c>
      <c r="E189" s="18" t="str">
        <f t="shared" si="45"/>
        <v>Maiscremesuppe  (AG)</v>
      </c>
      <c r="F189" s="18" t="str">
        <f>IF(OR(EXPORT!EM189=0,EXPORT!EM189="",EXPORT!EM189="0"),"","A")</f>
        <v>A</v>
      </c>
      <c r="G189" s="18" t="str">
        <f>IF(OR(EXPORT!EN189=0,EXPORT!EN189="",EXPORT!EN189="0"),"","B")</f>
        <v/>
      </c>
      <c r="H189" s="18" t="str">
        <f>IF(OR(EXPORT!EO189=0,EXPORT!EO189="",EXPORT!EO189="0"),"","C")</f>
        <v/>
      </c>
      <c r="I189" s="18" t="str">
        <f>IF(OR(EXPORT!EP189=0,EXPORT!EP189="",EXPORT!EP189="0"),"","D")</f>
        <v/>
      </c>
      <c r="J189" s="18" t="str">
        <f>IF(OR(EXPORT!EQ189=0,EXPORT!EQ189="",EXPORT!EQ189="0"),"","E")</f>
        <v/>
      </c>
      <c r="K189" s="18" t="str">
        <f>IF(OR(EXPORT!ER189=0,EXPORT!ER189="",EXPORT!ER189="0"),"","F")</f>
        <v/>
      </c>
      <c r="L189" s="18" t="str">
        <f>IF(OR(EXPORT!ES189=0,EXPORT!ES189="",EXPORT!ES189="0"),"","G")</f>
        <v>G</v>
      </c>
      <c r="M189" s="18" t="str">
        <f>IF(OR(EXPORT!ET189=0,EXPORT!ET189="",EXPORT!ET189="0"),"","H")</f>
        <v/>
      </c>
      <c r="N189" s="18" t="str">
        <f>IF(OR(EXPORT!EU189=0,EXPORT!EU189="",EXPORT!EU189="0"),"","L")</f>
        <v/>
      </c>
      <c r="O189" s="18" t="str">
        <f>IF(OR(EXPORT!EV189=0,EXPORT!EV189="",EXPORT!EV189="0"),"","M")</f>
        <v/>
      </c>
      <c r="P189" s="18" t="str">
        <f>IF(OR(EXPORT!EW189=0,EXPORT!EW189="",EXPORT!EW189="0"),"","N")</f>
        <v/>
      </c>
      <c r="Q189" s="18" t="str">
        <f>IF(OR(EXPORT!EX189=0,EXPORT!EX189="",EXPORT!EX189="0"),"","O")</f>
        <v/>
      </c>
      <c r="R189" s="18" t="str">
        <f>IF(OR(EXPORT!EY189=0,EXPORT!EY189="",EXPORT!EY189="0"),"","P")</f>
        <v/>
      </c>
      <c r="S189" s="18" t="str">
        <f>IF(OR(EXPORT!EZ189=0,EXPORT!EZ189="",EXPORT!EZ189="0"),"","W")</f>
        <v/>
      </c>
      <c r="T189" s="18" t="str">
        <f>IF(OR(EXPORT!FA189=0,EXPORT!FA189="",EXPORT!FA189="0"),"","frei")</f>
        <v/>
      </c>
      <c r="U189" s="18" t="str">
        <f t="shared" si="48"/>
        <v/>
      </c>
      <c r="V189" s="18" t="str">
        <f>IF(A189=3,ROUND(EXPORT!F189,0),"")</f>
        <v/>
      </c>
      <c r="W189" s="18" t="str">
        <f>IF(A189=3,ROUND(EXPORT!J189,0),"")</f>
        <v/>
      </c>
      <c r="X189" s="18" t="str">
        <f>IF(A189=3,ROUND(EXPORT!I189,0),"")</f>
        <v/>
      </c>
      <c r="Y189" s="18" t="str">
        <f>IF(A189=3,ROUND(EXPORT!K189,0),"")</f>
        <v/>
      </c>
      <c r="Z189" s="18" t="str">
        <f>IF(A189=3,ROUND(EXPORT!EG189,1),"")</f>
        <v/>
      </c>
    </row>
    <row r="190" spans="1:32">
      <c r="A190" s="18">
        <f>EXPORT!A190</f>
        <v>3</v>
      </c>
      <c r="B190" s="18" t="str">
        <f>IF(ISBLANK(EXPORT!B190),"",EXPORT!B190)</f>
        <v>Abendessen</v>
      </c>
      <c r="C190" s="18" t="str">
        <f t="shared" si="41"/>
        <v>ACM</v>
      </c>
      <c r="D190" s="18" t="str">
        <f t="shared" si="42"/>
        <v xml:space="preserve"> (ACM)</v>
      </c>
      <c r="E190" s="18" t="str">
        <f t="shared" si="45"/>
        <v>Abendessen (ACM)</v>
      </c>
      <c r="F190" s="18" t="str">
        <f>IF(OR(EXPORT!EM190=0,EXPORT!EM190="",EXPORT!EM190="0"),"","A")</f>
        <v>A</v>
      </c>
      <c r="G190" s="18" t="str">
        <f>IF(OR(EXPORT!EN190=0,EXPORT!EN190="",EXPORT!EN190="0"),"","B")</f>
        <v/>
      </c>
      <c r="H190" s="18" t="str">
        <f>IF(OR(EXPORT!EO190=0,EXPORT!EO190="",EXPORT!EO190="0"),"","C")</f>
        <v>C</v>
      </c>
      <c r="I190" s="18" t="str">
        <f>IF(OR(EXPORT!EP190=0,EXPORT!EP190="",EXPORT!EP190="0"),"","D")</f>
        <v/>
      </c>
      <c r="J190" s="18" t="str">
        <f>IF(OR(EXPORT!EQ190=0,EXPORT!EQ190="",EXPORT!EQ190="0"),"","E")</f>
        <v/>
      </c>
      <c r="K190" s="18" t="str">
        <f>IF(OR(EXPORT!ER190=0,EXPORT!ER190="",EXPORT!ER190="0"),"","F")</f>
        <v/>
      </c>
      <c r="L190" s="18" t="str">
        <f>IF(OR(EXPORT!ES190=0,EXPORT!ES190="",EXPORT!ES190="0"),"","G")</f>
        <v/>
      </c>
      <c r="M190" s="18" t="str">
        <f>IF(OR(EXPORT!ET190=0,EXPORT!ET190="",EXPORT!ET190="0"),"","H")</f>
        <v/>
      </c>
      <c r="N190" s="18" t="str">
        <f>IF(OR(EXPORT!EU190=0,EXPORT!EU190="",EXPORT!EU190="0"),"","L")</f>
        <v/>
      </c>
      <c r="O190" s="18" t="str">
        <f>IF(OR(EXPORT!EV190=0,EXPORT!EV190="",EXPORT!EV190="0"),"","M")</f>
        <v>M</v>
      </c>
      <c r="P190" s="18" t="str">
        <f>IF(OR(EXPORT!EW190=0,EXPORT!EW190="",EXPORT!EW190="0"),"","N")</f>
        <v/>
      </c>
      <c r="Q190" s="18" t="str">
        <f>IF(OR(EXPORT!EX190=0,EXPORT!EX190="",EXPORT!EX190="0"),"","O")</f>
        <v/>
      </c>
      <c r="R190" s="18" t="str">
        <f>IF(OR(EXPORT!EY190=0,EXPORT!EY190="",EXPORT!EY190="0"),"","P")</f>
        <v/>
      </c>
      <c r="S190" s="18" t="str">
        <f>IF(OR(EXPORT!EZ190=0,EXPORT!EZ190="",EXPORT!EZ190="0"),"","W")</f>
        <v/>
      </c>
      <c r="T190" s="18" t="str">
        <f>IF(OR(EXPORT!FA190=0,EXPORT!FA190="",EXPORT!FA190="0"),"","frei")</f>
        <v/>
      </c>
      <c r="U190" s="18" t="str">
        <f t="shared" si="48"/>
        <v xml:space="preserve">837 Kcal / 44 g Fett / 35 g Proteine / 70 g KH / 5,9 BE </v>
      </c>
      <c r="V190" s="18">
        <f>IF(A190=3,ROUND(EXPORT!F190,0),"")</f>
        <v>837</v>
      </c>
      <c r="W190" s="18">
        <f>IF(A190=3,ROUND(EXPORT!J190,0),"")</f>
        <v>44</v>
      </c>
      <c r="X190" s="18">
        <f>IF(A190=3,ROUND(EXPORT!I190,0),"")</f>
        <v>35</v>
      </c>
      <c r="Y190" s="18">
        <f>IF(A190=3,ROUND(EXPORT!K190,0),"")</f>
        <v>70</v>
      </c>
      <c r="Z190" s="18">
        <f>IF(A190=3,ROUND(EXPORT!EG190,1),"")</f>
        <v>5.9</v>
      </c>
      <c r="AA190" s="18" t="str">
        <f t="shared" ref="AA190" si="64">IF($A190=3,AB190&amp;" Kcal / "&amp;AC190&amp;" g Fett / "&amp;AD190&amp;" g Proteine / "&amp;AE190&amp;" g KH / "&amp;AF190&amp;" BE ","")</f>
        <v xml:space="preserve">1195 Kcal / 73 g Fett / 41 g Proteine / 88 g KH / 7,4 BE </v>
      </c>
      <c r="AB190" s="18">
        <f>V190+V188</f>
        <v>1195</v>
      </c>
      <c r="AC190" s="18">
        <f t="shared" ref="AC190:AF190" si="65">W190+W188</f>
        <v>73</v>
      </c>
      <c r="AD190" s="18">
        <f t="shared" si="65"/>
        <v>41</v>
      </c>
      <c r="AE190" s="18">
        <f t="shared" si="65"/>
        <v>88</v>
      </c>
      <c r="AF190" s="18">
        <f t="shared" si="65"/>
        <v>7.4</v>
      </c>
    </row>
    <row r="191" spans="1:32">
      <c r="A191" s="18">
        <f>EXPORT!A191</f>
        <v>4</v>
      </c>
      <c r="B191" s="18" t="str">
        <f>IF(ISBLANK(EXPORT!B191),"",EXPORT!B191)</f>
        <v xml:space="preserve"> Extrawurst</v>
      </c>
      <c r="C191" s="18" t="str">
        <f t="shared" si="41"/>
        <v>ACM</v>
      </c>
      <c r="D191" s="18" t="str">
        <f t="shared" si="42"/>
        <v xml:space="preserve"> (ACM)</v>
      </c>
      <c r="E191" s="18" t="str">
        <f t="shared" si="45"/>
        <v xml:space="preserve"> Extrawurst (ACM)</v>
      </c>
      <c r="F191" s="18" t="str">
        <f>IF(OR(EXPORT!EM191=0,EXPORT!EM191="",EXPORT!EM191="0"),"","A")</f>
        <v>A</v>
      </c>
      <c r="G191" s="18" t="str">
        <f>IF(OR(EXPORT!EN191=0,EXPORT!EN191="",EXPORT!EN191="0"),"","B")</f>
        <v/>
      </c>
      <c r="H191" s="18" t="str">
        <f>IF(OR(EXPORT!EO191=0,EXPORT!EO191="",EXPORT!EO191="0"),"","C")</f>
        <v>C</v>
      </c>
      <c r="I191" s="18" t="str">
        <f>IF(OR(EXPORT!EP191=0,EXPORT!EP191="",EXPORT!EP191="0"),"","D")</f>
        <v/>
      </c>
      <c r="J191" s="18" t="str">
        <f>IF(OR(EXPORT!EQ191=0,EXPORT!EQ191="",EXPORT!EQ191="0"),"","E")</f>
        <v/>
      </c>
      <c r="K191" s="18" t="str">
        <f>IF(OR(EXPORT!ER191=0,EXPORT!ER191="",EXPORT!ER191="0"),"","F")</f>
        <v/>
      </c>
      <c r="L191" s="18" t="str">
        <f>IF(OR(EXPORT!ES191=0,EXPORT!ES191="",EXPORT!ES191="0"),"","G")</f>
        <v/>
      </c>
      <c r="M191" s="18" t="str">
        <f>IF(OR(EXPORT!ET191=0,EXPORT!ET191="",EXPORT!ET191="0"),"","H")</f>
        <v/>
      </c>
      <c r="N191" s="18" t="str">
        <f>IF(OR(EXPORT!EU191=0,EXPORT!EU191="",EXPORT!EU191="0"),"","L")</f>
        <v/>
      </c>
      <c r="O191" s="18" t="str">
        <f>IF(OR(EXPORT!EV191=0,EXPORT!EV191="",EXPORT!EV191="0"),"","M")</f>
        <v>M</v>
      </c>
      <c r="P191" s="18" t="str">
        <f>IF(OR(EXPORT!EW191=0,EXPORT!EW191="",EXPORT!EW191="0"),"","N")</f>
        <v/>
      </c>
      <c r="Q191" s="18" t="str">
        <f>IF(OR(EXPORT!EX191=0,EXPORT!EX191="",EXPORT!EX191="0"),"","O")</f>
        <v/>
      </c>
      <c r="R191" s="18" t="str">
        <f>IF(OR(EXPORT!EY191=0,EXPORT!EY191="",EXPORT!EY191="0"),"","P")</f>
        <v/>
      </c>
      <c r="S191" s="18" t="str">
        <f>IF(OR(EXPORT!EZ191=0,EXPORT!EZ191="",EXPORT!EZ191="0"),"","W")</f>
        <v/>
      </c>
      <c r="T191" s="18" t="str">
        <f>IF(OR(EXPORT!FA191=0,EXPORT!FA191="",EXPORT!FA191="0"),"","frei")</f>
        <v/>
      </c>
      <c r="U191" s="18" t="str">
        <f t="shared" si="48"/>
        <v/>
      </c>
      <c r="V191" s="18" t="str">
        <f>IF(A191=3,ROUND(EXPORT!F191,0),"")</f>
        <v/>
      </c>
      <c r="W191" s="18" t="str">
        <f>IF(A191=3,ROUND(EXPORT!J191,0),"")</f>
        <v/>
      </c>
      <c r="X191" s="18" t="str">
        <f>IF(A191=3,ROUND(EXPORT!I191,0),"")</f>
        <v/>
      </c>
      <c r="Y191" s="18" t="str">
        <f>IF(A191=3,ROUND(EXPORT!K191,0),"")</f>
        <v/>
      </c>
      <c r="Z191" s="18" t="str">
        <f>IF(A191=3,ROUND(EXPORT!EG191,1),"")</f>
        <v/>
      </c>
    </row>
    <row r="192" spans="1:32">
      <c r="A192" s="18">
        <f>EXPORT!A192</f>
        <v>4</v>
      </c>
      <c r="B192" s="18" t="str">
        <f>IF(ISBLANK(EXPORT!B192),"",EXPORT!B192)</f>
        <v>Brot</v>
      </c>
      <c r="C192" s="18" t="str">
        <f t="shared" si="41"/>
        <v>A</v>
      </c>
      <c r="D192" s="18" t="str">
        <f t="shared" si="42"/>
        <v xml:space="preserve"> (A)</v>
      </c>
      <c r="E192" s="18" t="str">
        <f t="shared" si="45"/>
        <v>Brot (A)</v>
      </c>
      <c r="F192" s="18" t="str">
        <f>IF(OR(EXPORT!EM192=0,EXPORT!EM192="",EXPORT!EM192="0"),"","A")</f>
        <v>A</v>
      </c>
      <c r="G192" s="18" t="str">
        <f>IF(OR(EXPORT!EN192=0,EXPORT!EN192="",EXPORT!EN192="0"),"","B")</f>
        <v/>
      </c>
      <c r="H192" s="18" t="str">
        <f>IF(OR(EXPORT!EO192=0,EXPORT!EO192="",EXPORT!EO192="0"),"","C")</f>
        <v/>
      </c>
      <c r="I192" s="18" t="str">
        <f>IF(OR(EXPORT!EP192=0,EXPORT!EP192="",EXPORT!EP192="0"),"","D")</f>
        <v/>
      </c>
      <c r="J192" s="18" t="str">
        <f>IF(OR(EXPORT!EQ192=0,EXPORT!EQ192="",EXPORT!EQ192="0"),"","E")</f>
        <v/>
      </c>
      <c r="K192" s="18" t="str">
        <f>IF(OR(EXPORT!ER192=0,EXPORT!ER192="",EXPORT!ER192="0"),"","F")</f>
        <v/>
      </c>
      <c r="L192" s="18" t="str">
        <f>IF(OR(EXPORT!ES192=0,EXPORT!ES192="",EXPORT!ES192="0"),"","G")</f>
        <v/>
      </c>
      <c r="M192" s="18" t="str">
        <f>IF(OR(EXPORT!ET192=0,EXPORT!ET192="",EXPORT!ET192="0"),"","H")</f>
        <v/>
      </c>
      <c r="N192" s="18" t="str">
        <f>IF(OR(EXPORT!EU192=0,EXPORT!EU192="",EXPORT!EU192="0"),"","L")</f>
        <v/>
      </c>
      <c r="O192" s="18" t="str">
        <f>IF(OR(EXPORT!EV192=0,EXPORT!EV192="",EXPORT!EV192="0"),"","M")</f>
        <v/>
      </c>
      <c r="P192" s="18" t="str">
        <f>IF(OR(EXPORT!EW192=0,EXPORT!EW192="",EXPORT!EW192="0"),"","N")</f>
        <v/>
      </c>
      <c r="Q192" s="18" t="str">
        <f>IF(OR(EXPORT!EX192=0,EXPORT!EX192="",EXPORT!EX192="0"),"","O")</f>
        <v/>
      </c>
      <c r="R192" s="18" t="str">
        <f>IF(OR(EXPORT!EY192=0,EXPORT!EY192="",EXPORT!EY192="0"),"","P")</f>
        <v/>
      </c>
      <c r="S192" s="18" t="str">
        <f>IF(OR(EXPORT!EZ192=0,EXPORT!EZ192="",EXPORT!EZ192="0"),"","W")</f>
        <v/>
      </c>
      <c r="T192" s="18" t="str">
        <f>IF(OR(EXPORT!FA192=0,EXPORT!FA192="",EXPORT!FA192="0"),"","frei")</f>
        <v/>
      </c>
      <c r="U192" s="18" t="str">
        <f t="shared" si="48"/>
        <v/>
      </c>
      <c r="V192" s="18" t="str">
        <f>IF(A192=3,ROUND(EXPORT!F192,0),"")</f>
        <v/>
      </c>
      <c r="W192" s="18" t="str">
        <f>IF(A192=3,ROUND(EXPORT!J192,0),"")</f>
        <v/>
      </c>
      <c r="X192" s="18" t="str">
        <f>IF(A192=3,ROUND(EXPORT!I192,0),"")</f>
        <v/>
      </c>
      <c r="Y192" s="18" t="str">
        <f>IF(A192=3,ROUND(EXPORT!K192,0),"")</f>
        <v/>
      </c>
      <c r="Z192" s="18" t="str">
        <f>IF(A192=3,ROUND(EXPORT!EG192,1),"")</f>
        <v/>
      </c>
    </row>
    <row r="193" spans="1:26">
      <c r="A193" s="18">
        <f>EXPORT!A193</f>
        <v>3</v>
      </c>
      <c r="B193" s="18" t="str">
        <f>IF(ISBLANK(EXPORT!B193),"",EXPORT!B193)</f>
        <v>Milchspeise Abend</v>
      </c>
      <c r="C193" s="18" t="str">
        <f t="shared" si="41"/>
        <v>AG</v>
      </c>
      <c r="D193" s="18" t="str">
        <f t="shared" si="42"/>
        <v xml:space="preserve"> (AG)</v>
      </c>
      <c r="E193" s="18" t="str">
        <f t="shared" si="45"/>
        <v>Milchspeise Abend (AG)</v>
      </c>
      <c r="F193" s="18" t="str">
        <f>IF(OR(EXPORT!EM193=0,EXPORT!EM193="",EXPORT!EM193="0"),"","A")</f>
        <v>A</v>
      </c>
      <c r="G193" s="18" t="str">
        <f>IF(OR(EXPORT!EN193=0,EXPORT!EN193="",EXPORT!EN193="0"),"","B")</f>
        <v/>
      </c>
      <c r="H193" s="18" t="str">
        <f>IF(OR(EXPORT!EO193=0,EXPORT!EO193="",EXPORT!EO193="0"),"","C")</f>
        <v/>
      </c>
      <c r="I193" s="18" t="str">
        <f>IF(OR(EXPORT!EP193=0,EXPORT!EP193="",EXPORT!EP193="0"),"","D")</f>
        <v/>
      </c>
      <c r="J193" s="18" t="str">
        <f>IF(OR(EXPORT!EQ193=0,EXPORT!EQ193="",EXPORT!EQ193="0"),"","E")</f>
        <v/>
      </c>
      <c r="K193" s="18" t="str">
        <f>IF(OR(EXPORT!ER193=0,EXPORT!ER193="",EXPORT!ER193="0"),"","F")</f>
        <v/>
      </c>
      <c r="L193" s="18" t="str">
        <f>IF(OR(EXPORT!ES193=0,EXPORT!ES193="",EXPORT!ES193="0"),"","G")</f>
        <v>G</v>
      </c>
      <c r="M193" s="18" t="str">
        <f>IF(OR(EXPORT!ET193=0,EXPORT!ET193="",EXPORT!ET193="0"),"","H")</f>
        <v/>
      </c>
      <c r="N193" s="18" t="str">
        <f>IF(OR(EXPORT!EU193=0,EXPORT!EU193="",EXPORT!EU193="0"),"","L")</f>
        <v/>
      </c>
      <c r="O193" s="18" t="str">
        <f>IF(OR(EXPORT!EV193=0,EXPORT!EV193="",EXPORT!EV193="0"),"","M")</f>
        <v/>
      </c>
      <c r="P193" s="18" t="str">
        <f>IF(OR(EXPORT!EW193=0,EXPORT!EW193="",EXPORT!EW193="0"),"","N")</f>
        <v/>
      </c>
      <c r="Q193" s="18" t="str">
        <f>IF(OR(EXPORT!EX193=0,EXPORT!EX193="",EXPORT!EX193="0"),"","O")</f>
        <v/>
      </c>
      <c r="R193" s="18" t="str">
        <f>IF(OR(EXPORT!EY193=0,EXPORT!EY193="",EXPORT!EY193="0"),"","P")</f>
        <v/>
      </c>
      <c r="S193" s="18" t="str">
        <f>IF(OR(EXPORT!EZ193=0,EXPORT!EZ193="",EXPORT!EZ193="0"),"","W")</f>
        <v/>
      </c>
      <c r="T193" s="18" t="str">
        <f>IF(OR(EXPORT!FA193=0,EXPORT!FA193="",EXPORT!FA193="0"),"","frei")</f>
        <v/>
      </c>
      <c r="U193" s="18" t="str">
        <f t="shared" si="48"/>
        <v xml:space="preserve">349 Kcal / 12 g Fett / 14 g Proteine / 45 g KH / 3,7 BE </v>
      </c>
      <c r="V193" s="18">
        <f>IF(A193=3,ROUND(EXPORT!F193,0),"")</f>
        <v>349</v>
      </c>
      <c r="W193" s="18">
        <f>IF(A193=3,ROUND(EXPORT!J193,0),"")</f>
        <v>12</v>
      </c>
      <c r="X193" s="18">
        <f>IF(A193=3,ROUND(EXPORT!I193,0),"")</f>
        <v>14</v>
      </c>
      <c r="Y193" s="18">
        <f>IF(A193=3,ROUND(EXPORT!K193,0),"")</f>
        <v>45</v>
      </c>
      <c r="Z193" s="18">
        <f>IF(A193=3,ROUND(EXPORT!EG193,1),"")</f>
        <v>3.7</v>
      </c>
    </row>
    <row r="194" spans="1:26">
      <c r="A194" s="18">
        <f>EXPORT!A194</f>
        <v>4</v>
      </c>
      <c r="B194" s="18" t="str">
        <f>IF(ISBLANK(EXPORT!B194),"",EXPORT!B194)</f>
        <v>Milchspeise</v>
      </c>
      <c r="C194" s="18" t="str">
        <f t="shared" si="41"/>
        <v>AG</v>
      </c>
      <c r="D194" s="18" t="str">
        <f t="shared" si="42"/>
        <v xml:space="preserve"> (AG)</v>
      </c>
      <c r="E194" s="18" t="str">
        <f t="shared" si="45"/>
        <v>Milchspeise (AG)</v>
      </c>
      <c r="F194" s="18" t="str">
        <f>IF(OR(EXPORT!EM194=0,EXPORT!EM194="",EXPORT!EM194="0"),"","A")</f>
        <v>A</v>
      </c>
      <c r="G194" s="18" t="str">
        <f>IF(OR(EXPORT!EN194=0,EXPORT!EN194="",EXPORT!EN194="0"),"","B")</f>
        <v/>
      </c>
      <c r="H194" s="18" t="str">
        <f>IF(OR(EXPORT!EO194=0,EXPORT!EO194="",EXPORT!EO194="0"),"","C")</f>
        <v/>
      </c>
      <c r="I194" s="18" t="str">
        <f>IF(OR(EXPORT!EP194=0,EXPORT!EP194="",EXPORT!EP194="0"),"","D")</f>
        <v/>
      </c>
      <c r="J194" s="18" t="str">
        <f>IF(OR(EXPORT!EQ194=0,EXPORT!EQ194="",EXPORT!EQ194="0"),"","E")</f>
        <v/>
      </c>
      <c r="K194" s="18" t="str">
        <f>IF(OR(EXPORT!ER194=0,EXPORT!ER194="",EXPORT!ER194="0"),"","F")</f>
        <v/>
      </c>
      <c r="L194" s="18" t="str">
        <f>IF(OR(EXPORT!ES194=0,EXPORT!ES194="",EXPORT!ES194="0"),"","G")</f>
        <v>G</v>
      </c>
      <c r="M194" s="18" t="str">
        <f>IF(OR(EXPORT!ET194=0,EXPORT!ET194="",EXPORT!ET194="0"),"","H")</f>
        <v/>
      </c>
      <c r="N194" s="18" t="str">
        <f>IF(OR(EXPORT!EU194=0,EXPORT!EU194="",EXPORT!EU194="0"),"","L")</f>
        <v/>
      </c>
      <c r="O194" s="18" t="str">
        <f>IF(OR(EXPORT!EV194=0,EXPORT!EV194="",EXPORT!EV194="0"),"","M")</f>
        <v/>
      </c>
      <c r="P194" s="18" t="str">
        <f>IF(OR(EXPORT!EW194=0,EXPORT!EW194="",EXPORT!EW194="0"),"","N")</f>
        <v/>
      </c>
      <c r="Q194" s="18" t="str">
        <f>IF(OR(EXPORT!EX194=0,EXPORT!EX194="",EXPORT!EX194="0"),"","O")</f>
        <v/>
      </c>
      <c r="R194" s="18" t="str">
        <f>IF(OR(EXPORT!EY194=0,EXPORT!EY194="",EXPORT!EY194="0"),"","P")</f>
        <v/>
      </c>
      <c r="S194" s="18" t="str">
        <f>IF(OR(EXPORT!EZ194=0,EXPORT!EZ194="",EXPORT!EZ194="0"),"","W")</f>
        <v/>
      </c>
      <c r="T194" s="18" t="str">
        <f>IF(OR(EXPORT!FA194=0,EXPORT!FA194="",EXPORT!FA194="0"),"","frei")</f>
        <v/>
      </c>
      <c r="U194" s="18" t="str">
        <f t="shared" si="48"/>
        <v/>
      </c>
      <c r="V194" s="18" t="str">
        <f>IF(A194=3,ROUND(EXPORT!F194,0),"")</f>
        <v/>
      </c>
      <c r="W194" s="18" t="str">
        <f>IF(A194=3,ROUND(EXPORT!J194,0),"")</f>
        <v/>
      </c>
      <c r="X194" s="18" t="str">
        <f>IF(A194=3,ROUND(EXPORT!I194,0),"")</f>
        <v/>
      </c>
      <c r="Y194" s="18" t="str">
        <f>IF(A194=3,ROUND(EXPORT!K194,0),"")</f>
        <v/>
      </c>
      <c r="Z194" s="18" t="str">
        <f>IF(A194=3,ROUND(EXPORT!EG194,1),"")</f>
        <v/>
      </c>
    </row>
    <row r="195" spans="1:26">
      <c r="A195" s="18">
        <f>EXPORT!A195</f>
        <v>3</v>
      </c>
      <c r="B195" s="18" t="str">
        <f>IF(ISBLANK(EXPORT!B195),"",EXPORT!B195)</f>
        <v>Frankfurter Abend</v>
      </c>
      <c r="C195" s="18" t="str">
        <f t="shared" ref="C195:C258" si="66">F195&amp;G195&amp;H195&amp;I195&amp;J195&amp;K195&amp;L195&amp;M195&amp;N195&amp;O195&amp;P195&amp;Q195&amp;R195&amp;S195</f>
        <v>AO</v>
      </c>
      <c r="D195" s="18" t="str">
        <f t="shared" ref="D195:D258" si="67">IF(C195="",""," ("&amp;C195&amp;")")</f>
        <v xml:space="preserve"> (AO)</v>
      </c>
      <c r="E195" s="18" t="str">
        <f t="shared" si="45"/>
        <v>Frankfurter Abend (AO)</v>
      </c>
      <c r="F195" s="18" t="str">
        <f>IF(OR(EXPORT!EM195=0,EXPORT!EM195="",EXPORT!EM195="0"),"","A")</f>
        <v>A</v>
      </c>
      <c r="G195" s="18" t="str">
        <f>IF(OR(EXPORT!EN195=0,EXPORT!EN195="",EXPORT!EN195="0"),"","B")</f>
        <v/>
      </c>
      <c r="H195" s="18" t="str">
        <f>IF(OR(EXPORT!EO195=0,EXPORT!EO195="",EXPORT!EO195="0"),"","C")</f>
        <v/>
      </c>
      <c r="I195" s="18" t="str">
        <f>IF(OR(EXPORT!EP195=0,EXPORT!EP195="",EXPORT!EP195="0"),"","D")</f>
        <v/>
      </c>
      <c r="J195" s="18" t="str">
        <f>IF(OR(EXPORT!EQ195=0,EXPORT!EQ195="",EXPORT!EQ195="0"),"","E")</f>
        <v/>
      </c>
      <c r="K195" s="18" t="str">
        <f>IF(OR(EXPORT!ER195=0,EXPORT!ER195="",EXPORT!ER195="0"),"","F")</f>
        <v/>
      </c>
      <c r="L195" s="18" t="str">
        <f>IF(OR(EXPORT!ES195=0,EXPORT!ES195="",EXPORT!ES195="0"),"","G")</f>
        <v/>
      </c>
      <c r="M195" s="18" t="str">
        <f>IF(OR(EXPORT!ET195=0,EXPORT!ET195="",EXPORT!ET195="0"),"","H")</f>
        <v/>
      </c>
      <c r="N195" s="18" t="str">
        <f>IF(OR(EXPORT!EU195=0,EXPORT!EU195="",EXPORT!EU195="0"),"","L")</f>
        <v/>
      </c>
      <c r="O195" s="18" t="str">
        <f>IF(OR(EXPORT!EV195=0,EXPORT!EV195="",EXPORT!EV195="0"),"","M")</f>
        <v/>
      </c>
      <c r="P195" s="18" t="str">
        <f>IF(OR(EXPORT!EW195=0,EXPORT!EW195="",EXPORT!EW195="0"),"","N")</f>
        <v/>
      </c>
      <c r="Q195" s="18" t="str">
        <f>IF(OR(EXPORT!EX195=0,EXPORT!EX195="",EXPORT!EX195="0"),"","O")</f>
        <v>O</v>
      </c>
      <c r="R195" s="18" t="str">
        <f>IF(OR(EXPORT!EY195=0,EXPORT!EY195="",EXPORT!EY195="0"),"","P")</f>
        <v/>
      </c>
      <c r="S195" s="18" t="str">
        <f>IF(OR(EXPORT!EZ195=0,EXPORT!EZ195="",EXPORT!EZ195="0"),"","W")</f>
        <v/>
      </c>
      <c r="T195" s="18" t="str">
        <f>IF(OR(EXPORT!FA195=0,EXPORT!FA195="",EXPORT!FA195="0"),"","frei")</f>
        <v/>
      </c>
      <c r="U195" s="18" t="str">
        <f t="shared" si="48"/>
        <v xml:space="preserve">466 Kcal / 31 g Fett / 21 g Proteine / 24 g KH / 2 BE </v>
      </c>
      <c r="V195" s="18">
        <f>IF(A195=3,ROUND(EXPORT!F195,0),"")</f>
        <v>466</v>
      </c>
      <c r="W195" s="18">
        <f>IF(A195=3,ROUND(EXPORT!J195,0),"")</f>
        <v>31</v>
      </c>
      <c r="X195" s="18">
        <f>IF(A195=3,ROUND(EXPORT!I195,0),"")</f>
        <v>21</v>
      </c>
      <c r="Y195" s="18">
        <f>IF(A195=3,ROUND(EXPORT!K195,0),"")</f>
        <v>24</v>
      </c>
      <c r="Z195" s="18">
        <f>IF(A195=3,ROUND(EXPORT!EG195,1),"")</f>
        <v>2</v>
      </c>
    </row>
    <row r="196" spans="1:26">
      <c r="A196" s="18">
        <f>EXPORT!A196</f>
        <v>4</v>
      </c>
      <c r="B196" s="18" t="str">
        <f>IF(ISBLANK(EXPORT!B196),"",EXPORT!B196)</f>
        <v>Frankfurter, Senf, Kren, Brot</v>
      </c>
      <c r="C196" s="18" t="str">
        <f t="shared" si="66"/>
        <v>AO</v>
      </c>
      <c r="D196" s="18" t="str">
        <f t="shared" si="67"/>
        <v xml:space="preserve"> (AO)</v>
      </c>
      <c r="E196" s="18" t="str">
        <f t="shared" si="45"/>
        <v>Frankfurter, Senf, Kren, Brot (AO)</v>
      </c>
      <c r="F196" s="18" t="str">
        <f>IF(OR(EXPORT!EM196=0,EXPORT!EM196="",EXPORT!EM196="0"),"","A")</f>
        <v>A</v>
      </c>
      <c r="G196" s="18" t="str">
        <f>IF(OR(EXPORT!EN196=0,EXPORT!EN196="",EXPORT!EN196="0"),"","B")</f>
        <v/>
      </c>
      <c r="H196" s="18" t="str">
        <f>IF(OR(EXPORT!EO196=0,EXPORT!EO196="",EXPORT!EO196="0"),"","C")</f>
        <v/>
      </c>
      <c r="I196" s="18" t="str">
        <f>IF(OR(EXPORT!EP196=0,EXPORT!EP196="",EXPORT!EP196="0"),"","D")</f>
        <v/>
      </c>
      <c r="J196" s="18" t="str">
        <f>IF(OR(EXPORT!EQ196=0,EXPORT!EQ196="",EXPORT!EQ196="0"),"","E")</f>
        <v/>
      </c>
      <c r="K196" s="18" t="str">
        <f>IF(OR(EXPORT!ER196=0,EXPORT!ER196="",EXPORT!ER196="0"),"","F")</f>
        <v/>
      </c>
      <c r="L196" s="18" t="str">
        <f>IF(OR(EXPORT!ES196=0,EXPORT!ES196="",EXPORT!ES196="0"),"","G")</f>
        <v/>
      </c>
      <c r="M196" s="18" t="str">
        <f>IF(OR(EXPORT!ET196=0,EXPORT!ET196="",EXPORT!ET196="0"),"","H")</f>
        <v/>
      </c>
      <c r="N196" s="18" t="str">
        <f>IF(OR(EXPORT!EU196=0,EXPORT!EU196="",EXPORT!EU196="0"),"","L")</f>
        <v/>
      </c>
      <c r="O196" s="18" t="str">
        <f>IF(OR(EXPORT!EV196=0,EXPORT!EV196="",EXPORT!EV196="0"),"","M")</f>
        <v/>
      </c>
      <c r="P196" s="18" t="str">
        <f>IF(OR(EXPORT!EW196=0,EXPORT!EW196="",EXPORT!EW196="0"),"","N")</f>
        <v/>
      </c>
      <c r="Q196" s="18" t="str">
        <f>IF(OR(EXPORT!EX196=0,EXPORT!EX196="",EXPORT!EX196="0"),"","O")</f>
        <v>O</v>
      </c>
      <c r="R196" s="18" t="str">
        <f>IF(OR(EXPORT!EY196=0,EXPORT!EY196="",EXPORT!EY196="0"),"","P")</f>
        <v/>
      </c>
      <c r="S196" s="18" t="str">
        <f>IF(OR(EXPORT!EZ196=0,EXPORT!EZ196="",EXPORT!EZ196="0"),"","W")</f>
        <v/>
      </c>
      <c r="T196" s="18" t="str">
        <f>IF(OR(EXPORT!FA196=0,EXPORT!FA196="",EXPORT!FA196="0"),"","frei")</f>
        <v/>
      </c>
      <c r="U196" s="18" t="str">
        <f t="shared" si="48"/>
        <v/>
      </c>
      <c r="V196" s="18" t="str">
        <f>IF(A196=3,ROUND(EXPORT!F196,0),"")</f>
        <v/>
      </c>
      <c r="W196" s="18" t="str">
        <f>IF(A196=3,ROUND(EXPORT!J196,0),"")</f>
        <v/>
      </c>
      <c r="X196" s="18" t="str">
        <f>IF(A196=3,ROUND(EXPORT!I196,0),"")</f>
        <v/>
      </c>
      <c r="Y196" s="18" t="str">
        <f>IF(A196=3,ROUND(EXPORT!K196,0),"")</f>
        <v/>
      </c>
      <c r="Z196" s="18" t="str">
        <f>IF(A196=3,ROUND(EXPORT!EG196,1),"")</f>
        <v/>
      </c>
    </row>
    <row r="197" spans="1:26">
      <c r="A197" s="18">
        <f>EXPORT!A197</f>
        <v>3</v>
      </c>
      <c r="B197" s="18" t="str">
        <f>IF(ISBLANK(EXPORT!B197),"",EXPORT!B197)</f>
        <v>Debreziner Abend</v>
      </c>
      <c r="C197" s="18" t="str">
        <f t="shared" si="66"/>
        <v>ALMO</v>
      </c>
      <c r="D197" s="18" t="str">
        <f t="shared" si="67"/>
        <v xml:space="preserve"> (ALMO)</v>
      </c>
      <c r="E197" s="18" t="str">
        <f t="shared" si="45"/>
        <v>Debreziner Abend (ALMO)</v>
      </c>
      <c r="F197" s="18" t="str">
        <f>IF(OR(EXPORT!EM197=0,EXPORT!EM197="",EXPORT!EM197="0"),"","A")</f>
        <v>A</v>
      </c>
      <c r="G197" s="18" t="str">
        <f>IF(OR(EXPORT!EN197=0,EXPORT!EN197="",EXPORT!EN197="0"),"","B")</f>
        <v/>
      </c>
      <c r="H197" s="18" t="str">
        <f>IF(OR(EXPORT!EO197=0,EXPORT!EO197="",EXPORT!EO197="0"),"","C")</f>
        <v/>
      </c>
      <c r="I197" s="18" t="str">
        <f>IF(OR(EXPORT!EP197=0,EXPORT!EP197="",EXPORT!EP197="0"),"","D")</f>
        <v/>
      </c>
      <c r="J197" s="18" t="str">
        <f>IF(OR(EXPORT!EQ197=0,EXPORT!EQ197="",EXPORT!EQ197="0"),"","E")</f>
        <v/>
      </c>
      <c r="K197" s="18" t="str">
        <f>IF(OR(EXPORT!ER197=0,EXPORT!ER197="",EXPORT!ER197="0"),"","F")</f>
        <v/>
      </c>
      <c r="L197" s="18" t="str">
        <f>IF(OR(EXPORT!ES197=0,EXPORT!ES197="",EXPORT!ES197="0"),"","G")</f>
        <v/>
      </c>
      <c r="M197" s="18" t="str">
        <f>IF(OR(EXPORT!ET197=0,EXPORT!ET197="",EXPORT!ET197="0"),"","H")</f>
        <v/>
      </c>
      <c r="N197" s="18" t="str">
        <f>IF(OR(EXPORT!EU197=0,EXPORT!EU197="",EXPORT!EU197="0"),"","L")</f>
        <v>L</v>
      </c>
      <c r="O197" s="18" t="str">
        <f>IF(OR(EXPORT!EV197=0,EXPORT!EV197="",EXPORT!EV197="0"),"","M")</f>
        <v>M</v>
      </c>
      <c r="P197" s="18" t="str">
        <f>IF(OR(EXPORT!EW197=0,EXPORT!EW197="",EXPORT!EW197="0"),"","N")</f>
        <v/>
      </c>
      <c r="Q197" s="18" t="str">
        <f>IF(OR(EXPORT!EX197=0,EXPORT!EX197="",EXPORT!EX197="0"),"","O")</f>
        <v>O</v>
      </c>
      <c r="R197" s="18" t="str">
        <f>IF(OR(EXPORT!EY197=0,EXPORT!EY197="",EXPORT!EY197="0"),"","P")</f>
        <v/>
      </c>
      <c r="S197" s="18" t="str">
        <f>IF(OR(EXPORT!EZ197=0,EXPORT!EZ197="",EXPORT!EZ197="0"),"","W")</f>
        <v/>
      </c>
      <c r="T197" s="18" t="str">
        <f>IF(OR(EXPORT!FA197=0,EXPORT!FA197="",EXPORT!FA197="0"),"","frei")</f>
        <v/>
      </c>
      <c r="U197" s="18" t="str">
        <f t="shared" si="48"/>
        <v xml:space="preserve">536 Kcal / 39 g Fett / 20 g Proteine / 25 g KH / 2 BE </v>
      </c>
      <c r="V197" s="18">
        <f>IF(A197=3,ROUND(EXPORT!F197,0),"")</f>
        <v>536</v>
      </c>
      <c r="W197" s="18">
        <f>IF(A197=3,ROUND(EXPORT!J197,0),"")</f>
        <v>39</v>
      </c>
      <c r="X197" s="18">
        <f>IF(A197=3,ROUND(EXPORT!I197,0),"")</f>
        <v>20</v>
      </c>
      <c r="Y197" s="18">
        <f>IF(A197=3,ROUND(EXPORT!K197,0),"")</f>
        <v>25</v>
      </c>
      <c r="Z197" s="18">
        <f>IF(A197=3,ROUND(EXPORT!EG197,1),"")</f>
        <v>2</v>
      </c>
    </row>
    <row r="198" spans="1:26">
      <c r="A198" s="18">
        <f>EXPORT!A198</f>
        <v>4</v>
      </c>
      <c r="B198" s="18" t="str">
        <f>IF(ISBLANK(EXPORT!B198),"",EXPORT!B198)</f>
        <v>Debreziner, Senf, Kren, Brot</v>
      </c>
      <c r="C198" s="18" t="str">
        <f t="shared" si="66"/>
        <v>ALMO</v>
      </c>
      <c r="D198" s="18" t="str">
        <f t="shared" si="67"/>
        <v xml:space="preserve"> (ALMO)</v>
      </c>
      <c r="E198" s="18" t="str">
        <f t="shared" ref="E198:E261" si="68">IF(OR(B198=".",B198=" ."),"",B198&amp;D198)</f>
        <v>Debreziner, Senf, Kren, Brot (ALMO)</v>
      </c>
      <c r="F198" s="18" t="str">
        <f>IF(OR(EXPORT!EM198=0,EXPORT!EM198="",EXPORT!EM198="0"),"","A")</f>
        <v>A</v>
      </c>
      <c r="G198" s="18" t="str">
        <f>IF(OR(EXPORT!EN198=0,EXPORT!EN198="",EXPORT!EN198="0"),"","B")</f>
        <v/>
      </c>
      <c r="H198" s="18" t="str">
        <f>IF(OR(EXPORT!EO198=0,EXPORT!EO198="",EXPORT!EO198="0"),"","C")</f>
        <v/>
      </c>
      <c r="I198" s="18" t="str">
        <f>IF(OR(EXPORT!EP198=0,EXPORT!EP198="",EXPORT!EP198="0"),"","D")</f>
        <v/>
      </c>
      <c r="J198" s="18" t="str">
        <f>IF(OR(EXPORT!EQ198=0,EXPORT!EQ198="",EXPORT!EQ198="0"),"","E")</f>
        <v/>
      </c>
      <c r="K198" s="18" t="str">
        <f>IF(OR(EXPORT!ER198=0,EXPORT!ER198="",EXPORT!ER198="0"),"","F")</f>
        <v/>
      </c>
      <c r="L198" s="18" t="str">
        <f>IF(OR(EXPORT!ES198=0,EXPORT!ES198="",EXPORT!ES198="0"),"","G")</f>
        <v/>
      </c>
      <c r="M198" s="18" t="str">
        <f>IF(OR(EXPORT!ET198=0,EXPORT!ET198="",EXPORT!ET198="0"),"","H")</f>
        <v/>
      </c>
      <c r="N198" s="18" t="str">
        <f>IF(OR(EXPORT!EU198=0,EXPORT!EU198="",EXPORT!EU198="0"),"","L")</f>
        <v>L</v>
      </c>
      <c r="O198" s="18" t="str">
        <f>IF(OR(EXPORT!EV198=0,EXPORT!EV198="",EXPORT!EV198="0"),"","M")</f>
        <v>M</v>
      </c>
      <c r="P198" s="18" t="str">
        <f>IF(OR(EXPORT!EW198=0,EXPORT!EW198="",EXPORT!EW198="0"),"","N")</f>
        <v/>
      </c>
      <c r="Q198" s="18" t="str">
        <f>IF(OR(EXPORT!EX198=0,EXPORT!EX198="",EXPORT!EX198="0"),"","O")</f>
        <v>O</v>
      </c>
      <c r="R198" s="18" t="str">
        <f>IF(OR(EXPORT!EY198=0,EXPORT!EY198="",EXPORT!EY198="0"),"","P")</f>
        <v/>
      </c>
      <c r="S198" s="18" t="str">
        <f>IF(OR(EXPORT!EZ198=0,EXPORT!EZ198="",EXPORT!EZ198="0"),"","W")</f>
        <v/>
      </c>
      <c r="T198" s="18" t="str">
        <f>IF(OR(EXPORT!FA198=0,EXPORT!FA198="",EXPORT!FA198="0"),"","frei")</f>
        <v/>
      </c>
      <c r="U198" s="18" t="str">
        <f t="shared" si="48"/>
        <v/>
      </c>
      <c r="V198" s="18" t="str">
        <f>IF(A198=3,ROUND(EXPORT!F198,0),"")</f>
        <v/>
      </c>
      <c r="W198" s="18" t="str">
        <f>IF(A198=3,ROUND(EXPORT!J198,0),"")</f>
        <v/>
      </c>
      <c r="X198" s="18" t="str">
        <f>IF(A198=3,ROUND(EXPORT!I198,0),"")</f>
        <v/>
      </c>
      <c r="Y198" s="18" t="str">
        <f>IF(A198=3,ROUND(EXPORT!K198,0),"")</f>
        <v/>
      </c>
      <c r="Z198" s="18" t="str">
        <f>IF(A198=3,ROUND(EXPORT!EG198,1),"")</f>
        <v/>
      </c>
    </row>
    <row r="199" spans="1:26">
      <c r="A199" s="18">
        <f>EXPORT!A199</f>
        <v>3</v>
      </c>
      <c r="B199" s="18" t="str">
        <f>IF(ISBLANK(EXPORT!B199),"",EXPORT!B199)</f>
        <v>Käsetoast Abend</v>
      </c>
      <c r="C199" s="18" t="str">
        <f t="shared" si="66"/>
        <v>AG</v>
      </c>
      <c r="D199" s="18" t="str">
        <f t="shared" si="67"/>
        <v xml:space="preserve"> (AG)</v>
      </c>
      <c r="E199" s="18" t="str">
        <f t="shared" si="68"/>
        <v>Käsetoast Abend (AG)</v>
      </c>
      <c r="F199" s="18" t="str">
        <f>IF(OR(EXPORT!EM199=0,EXPORT!EM199="",EXPORT!EM199="0"),"","A")</f>
        <v>A</v>
      </c>
      <c r="G199" s="18" t="str">
        <f>IF(OR(EXPORT!EN199=0,EXPORT!EN199="",EXPORT!EN199="0"),"","B")</f>
        <v/>
      </c>
      <c r="H199" s="18" t="str">
        <f>IF(OR(EXPORT!EO199=0,EXPORT!EO199="",EXPORT!EO199="0"),"","C")</f>
        <v/>
      </c>
      <c r="I199" s="18" t="str">
        <f>IF(OR(EXPORT!EP199=0,EXPORT!EP199="",EXPORT!EP199="0"),"","D")</f>
        <v/>
      </c>
      <c r="J199" s="18" t="str">
        <f>IF(OR(EXPORT!EQ199=0,EXPORT!EQ199="",EXPORT!EQ199="0"),"","E")</f>
        <v/>
      </c>
      <c r="K199" s="18" t="str">
        <f>IF(OR(EXPORT!ER199=0,EXPORT!ER199="",EXPORT!ER199="0"),"","F")</f>
        <v/>
      </c>
      <c r="L199" s="18" t="str">
        <f>IF(OR(EXPORT!ES199=0,EXPORT!ES199="",EXPORT!ES199="0"),"","G")</f>
        <v>G</v>
      </c>
      <c r="M199" s="18" t="str">
        <f>IF(OR(EXPORT!ET199=0,EXPORT!ET199="",EXPORT!ET199="0"),"","H")</f>
        <v/>
      </c>
      <c r="N199" s="18" t="str">
        <f>IF(OR(EXPORT!EU199=0,EXPORT!EU199="",EXPORT!EU199="0"),"","L")</f>
        <v/>
      </c>
      <c r="O199" s="18" t="str">
        <f>IF(OR(EXPORT!EV199=0,EXPORT!EV199="",EXPORT!EV199="0"),"","M")</f>
        <v/>
      </c>
      <c r="P199" s="18" t="str">
        <f>IF(OR(EXPORT!EW199=0,EXPORT!EW199="",EXPORT!EW199="0"),"","N")</f>
        <v/>
      </c>
      <c r="Q199" s="18" t="str">
        <f>IF(OR(EXPORT!EX199=0,EXPORT!EX199="",EXPORT!EX199="0"),"","O")</f>
        <v/>
      </c>
      <c r="R199" s="18" t="str">
        <f>IF(OR(EXPORT!EY199=0,EXPORT!EY199="",EXPORT!EY199="0"),"","P")</f>
        <v/>
      </c>
      <c r="S199" s="18" t="str">
        <f>IF(OR(EXPORT!EZ199=0,EXPORT!EZ199="",EXPORT!EZ199="0"),"","W")</f>
        <v/>
      </c>
      <c r="T199" s="18" t="str">
        <f>IF(OR(EXPORT!FA199=0,EXPORT!FA199="",EXPORT!FA199="0"),"","frei")</f>
        <v/>
      </c>
      <c r="U199" s="18" t="str">
        <f t="shared" si="48"/>
        <v xml:space="preserve">447 Kcal / 25 g Fett / 24 g Proteine / 29 g KH / 2,4 BE </v>
      </c>
      <c r="V199" s="18">
        <f>IF(A199=3,ROUND(EXPORT!F199,0),"")</f>
        <v>447</v>
      </c>
      <c r="W199" s="18">
        <f>IF(A199=3,ROUND(EXPORT!J199,0),"")</f>
        <v>25</v>
      </c>
      <c r="X199" s="18">
        <f>IF(A199=3,ROUND(EXPORT!I199,0),"")</f>
        <v>24</v>
      </c>
      <c r="Y199" s="18">
        <f>IF(A199=3,ROUND(EXPORT!K199,0),"")</f>
        <v>29</v>
      </c>
      <c r="Z199" s="18">
        <f>IF(A199=3,ROUND(EXPORT!EG199,1),"")</f>
        <v>2.4</v>
      </c>
    </row>
    <row r="200" spans="1:26">
      <c r="A200" s="18">
        <f>EXPORT!A200</f>
        <v>4</v>
      </c>
      <c r="B200" s="18" t="str">
        <f>IF(ISBLANK(EXPORT!B200),"",EXPORT!B200)</f>
        <v>Käsetoast, Ketchup</v>
      </c>
      <c r="C200" s="18" t="str">
        <f t="shared" si="66"/>
        <v>AG</v>
      </c>
      <c r="D200" s="18" t="str">
        <f t="shared" si="67"/>
        <v xml:space="preserve"> (AG)</v>
      </c>
      <c r="E200" s="18" t="str">
        <f t="shared" si="68"/>
        <v>Käsetoast, Ketchup (AG)</v>
      </c>
      <c r="F200" s="18" t="str">
        <f>IF(OR(EXPORT!EM200=0,EXPORT!EM200="",EXPORT!EM200="0"),"","A")</f>
        <v>A</v>
      </c>
      <c r="G200" s="18" t="str">
        <f>IF(OR(EXPORT!EN200=0,EXPORT!EN200="",EXPORT!EN200="0"),"","B")</f>
        <v/>
      </c>
      <c r="H200" s="18" t="str">
        <f>IF(OR(EXPORT!EO200=0,EXPORT!EO200="",EXPORT!EO200="0"),"","C")</f>
        <v/>
      </c>
      <c r="I200" s="18" t="str">
        <f>IF(OR(EXPORT!EP200=0,EXPORT!EP200="",EXPORT!EP200="0"),"","D")</f>
        <v/>
      </c>
      <c r="J200" s="18" t="str">
        <f>IF(OR(EXPORT!EQ200=0,EXPORT!EQ200="",EXPORT!EQ200="0"),"","E")</f>
        <v/>
      </c>
      <c r="K200" s="18" t="str">
        <f>IF(OR(EXPORT!ER200=0,EXPORT!ER200="",EXPORT!ER200="0"),"","F")</f>
        <v/>
      </c>
      <c r="L200" s="18" t="str">
        <f>IF(OR(EXPORT!ES200=0,EXPORT!ES200="",EXPORT!ES200="0"),"","G")</f>
        <v>G</v>
      </c>
      <c r="M200" s="18" t="str">
        <f>IF(OR(EXPORT!ET200=0,EXPORT!ET200="",EXPORT!ET200="0"),"","H")</f>
        <v/>
      </c>
      <c r="N200" s="18" t="str">
        <f>IF(OR(EXPORT!EU200=0,EXPORT!EU200="",EXPORT!EU200="0"),"","L")</f>
        <v/>
      </c>
      <c r="O200" s="18" t="str">
        <f>IF(OR(EXPORT!EV200=0,EXPORT!EV200="",EXPORT!EV200="0"),"","M")</f>
        <v/>
      </c>
      <c r="P200" s="18" t="str">
        <f>IF(OR(EXPORT!EW200=0,EXPORT!EW200="",EXPORT!EW200="0"),"","N")</f>
        <v/>
      </c>
      <c r="Q200" s="18" t="str">
        <f>IF(OR(EXPORT!EX200=0,EXPORT!EX200="",EXPORT!EX200="0"),"","O")</f>
        <v/>
      </c>
      <c r="R200" s="18" t="str">
        <f>IF(OR(EXPORT!EY200=0,EXPORT!EY200="",EXPORT!EY200="0"),"","P")</f>
        <v/>
      </c>
      <c r="S200" s="18" t="str">
        <f>IF(OR(EXPORT!EZ200=0,EXPORT!EZ200="",EXPORT!EZ200="0"),"","W")</f>
        <v/>
      </c>
      <c r="T200" s="18" t="str">
        <f>IF(OR(EXPORT!FA200=0,EXPORT!FA200="",EXPORT!FA200="0"),"","frei")</f>
        <v/>
      </c>
      <c r="U200" s="18" t="str">
        <f t="shared" si="48"/>
        <v/>
      </c>
      <c r="V200" s="18" t="str">
        <f>IF(A200=3,ROUND(EXPORT!F200,0),"")</f>
        <v/>
      </c>
      <c r="W200" s="18" t="str">
        <f>IF(A200=3,ROUND(EXPORT!J200,0),"")</f>
        <v/>
      </c>
      <c r="X200" s="18" t="str">
        <f>IF(A200=3,ROUND(EXPORT!I200,0),"")</f>
        <v/>
      </c>
      <c r="Y200" s="18" t="str">
        <f>IF(A200=3,ROUND(EXPORT!K200,0),"")</f>
        <v/>
      </c>
      <c r="Z200" s="18" t="str">
        <f>IF(A200=3,ROUND(EXPORT!EG200,1),"")</f>
        <v/>
      </c>
    </row>
    <row r="201" spans="1:26">
      <c r="A201" s="18">
        <f>EXPORT!A201</f>
        <v>3</v>
      </c>
      <c r="B201" s="18" t="str">
        <f>IF(ISBLANK(EXPORT!B201),"",EXPORT!B201)</f>
        <v>Toast Abend</v>
      </c>
      <c r="C201" s="18" t="str">
        <f t="shared" si="66"/>
        <v>AG</v>
      </c>
      <c r="D201" s="18" t="str">
        <f t="shared" si="67"/>
        <v xml:space="preserve"> (AG)</v>
      </c>
      <c r="E201" s="18" t="str">
        <f t="shared" si="68"/>
        <v>Toast Abend (AG)</v>
      </c>
      <c r="F201" s="18" t="str">
        <f>IF(OR(EXPORT!EM201=0,EXPORT!EM201="",EXPORT!EM201="0"),"","A")</f>
        <v>A</v>
      </c>
      <c r="G201" s="18" t="str">
        <f>IF(OR(EXPORT!EN201=0,EXPORT!EN201="",EXPORT!EN201="0"),"","B")</f>
        <v/>
      </c>
      <c r="H201" s="18" t="str">
        <f>IF(OR(EXPORT!EO201=0,EXPORT!EO201="",EXPORT!EO201="0"),"","C")</f>
        <v/>
      </c>
      <c r="I201" s="18" t="str">
        <f>IF(OR(EXPORT!EP201=0,EXPORT!EP201="",EXPORT!EP201="0"),"","D")</f>
        <v/>
      </c>
      <c r="J201" s="18" t="str">
        <f>IF(OR(EXPORT!EQ201=0,EXPORT!EQ201="",EXPORT!EQ201="0"),"","E")</f>
        <v/>
      </c>
      <c r="K201" s="18" t="str">
        <f>IF(OR(EXPORT!ER201=0,EXPORT!ER201="",EXPORT!ER201="0"),"","F")</f>
        <v/>
      </c>
      <c r="L201" s="18" t="str">
        <f>IF(OR(EXPORT!ES201=0,EXPORT!ES201="",EXPORT!ES201="0"),"","G")</f>
        <v>G</v>
      </c>
      <c r="M201" s="18" t="str">
        <f>IF(OR(EXPORT!ET201=0,EXPORT!ET201="",EXPORT!ET201="0"),"","H")</f>
        <v/>
      </c>
      <c r="N201" s="18" t="str">
        <f>IF(OR(EXPORT!EU201=0,EXPORT!EU201="",EXPORT!EU201="0"),"","L")</f>
        <v/>
      </c>
      <c r="O201" s="18" t="str">
        <f>IF(OR(EXPORT!EV201=0,EXPORT!EV201="",EXPORT!EV201="0"),"","M")</f>
        <v/>
      </c>
      <c r="P201" s="18" t="str">
        <f>IF(OR(EXPORT!EW201=0,EXPORT!EW201="",EXPORT!EW201="0"),"","N")</f>
        <v/>
      </c>
      <c r="Q201" s="18" t="str">
        <f>IF(OR(EXPORT!EX201=0,EXPORT!EX201="",EXPORT!EX201="0"),"","O")</f>
        <v/>
      </c>
      <c r="R201" s="18" t="str">
        <f>IF(OR(EXPORT!EY201=0,EXPORT!EY201="",EXPORT!EY201="0"),"","P")</f>
        <v/>
      </c>
      <c r="S201" s="18" t="str">
        <f>IF(OR(EXPORT!EZ201=0,EXPORT!EZ201="",EXPORT!EZ201="0"),"","W")</f>
        <v/>
      </c>
      <c r="T201" s="18" t="str">
        <f>IF(OR(EXPORT!FA201=0,EXPORT!FA201="",EXPORT!FA201="0"),"","frei")</f>
        <v/>
      </c>
      <c r="U201" s="18" t="str">
        <f t="shared" si="48"/>
        <v xml:space="preserve">424 Kcal / 25 g Fett / 19 g Proteine / 29 g KH / 2,4 BE </v>
      </c>
      <c r="V201" s="18">
        <f>IF(A201=3,ROUND(EXPORT!F201,0),"")</f>
        <v>424</v>
      </c>
      <c r="W201" s="18">
        <f>IF(A201=3,ROUND(EXPORT!J201,0),"")</f>
        <v>25</v>
      </c>
      <c r="X201" s="18">
        <f>IF(A201=3,ROUND(EXPORT!I201,0),"")</f>
        <v>19</v>
      </c>
      <c r="Y201" s="18">
        <f>IF(A201=3,ROUND(EXPORT!K201,0),"")</f>
        <v>29</v>
      </c>
      <c r="Z201" s="18">
        <f>IF(A201=3,ROUND(EXPORT!EG201,1),"")</f>
        <v>2.4</v>
      </c>
    </row>
    <row r="202" spans="1:26">
      <c r="A202" s="18">
        <f>EXPORT!A202</f>
        <v>4</v>
      </c>
      <c r="B202" s="18" t="str">
        <f>IF(ISBLANK(EXPORT!B202),"",EXPORT!B202)</f>
        <v>Schinken- Käsetoast, Ketchup</v>
      </c>
      <c r="C202" s="18" t="str">
        <f t="shared" si="66"/>
        <v>AG</v>
      </c>
      <c r="D202" s="18" t="str">
        <f t="shared" si="67"/>
        <v xml:space="preserve"> (AG)</v>
      </c>
      <c r="E202" s="18" t="str">
        <f t="shared" si="68"/>
        <v>Schinken- Käsetoast, Ketchup (AG)</v>
      </c>
      <c r="F202" s="18" t="str">
        <f>IF(OR(EXPORT!EM202=0,EXPORT!EM202="",EXPORT!EM202="0"),"","A")</f>
        <v>A</v>
      </c>
      <c r="G202" s="18" t="str">
        <f>IF(OR(EXPORT!EN202=0,EXPORT!EN202="",EXPORT!EN202="0"),"","B")</f>
        <v/>
      </c>
      <c r="H202" s="18" t="str">
        <f>IF(OR(EXPORT!EO202=0,EXPORT!EO202="",EXPORT!EO202="0"),"","C")</f>
        <v/>
      </c>
      <c r="I202" s="18" t="str">
        <f>IF(OR(EXPORT!EP202=0,EXPORT!EP202="",EXPORT!EP202="0"),"","D")</f>
        <v/>
      </c>
      <c r="J202" s="18" t="str">
        <f>IF(OR(EXPORT!EQ202=0,EXPORT!EQ202="",EXPORT!EQ202="0"),"","E")</f>
        <v/>
      </c>
      <c r="K202" s="18" t="str">
        <f>IF(OR(EXPORT!ER202=0,EXPORT!ER202="",EXPORT!ER202="0"),"","F")</f>
        <v/>
      </c>
      <c r="L202" s="18" t="str">
        <f>IF(OR(EXPORT!ES202=0,EXPORT!ES202="",EXPORT!ES202="0"),"","G")</f>
        <v>G</v>
      </c>
      <c r="M202" s="18" t="str">
        <f>IF(OR(EXPORT!ET202=0,EXPORT!ET202="",EXPORT!ET202="0"),"","H")</f>
        <v/>
      </c>
      <c r="N202" s="18" t="str">
        <f>IF(OR(EXPORT!EU202=0,EXPORT!EU202="",EXPORT!EU202="0"),"","L")</f>
        <v/>
      </c>
      <c r="O202" s="18" t="str">
        <f>IF(OR(EXPORT!EV202=0,EXPORT!EV202="",EXPORT!EV202="0"),"","M")</f>
        <v/>
      </c>
      <c r="P202" s="18" t="str">
        <f>IF(OR(EXPORT!EW202=0,EXPORT!EW202="",EXPORT!EW202="0"),"","N")</f>
        <v/>
      </c>
      <c r="Q202" s="18" t="str">
        <f>IF(OR(EXPORT!EX202=0,EXPORT!EX202="",EXPORT!EX202="0"),"","O")</f>
        <v/>
      </c>
      <c r="R202" s="18" t="str">
        <f>IF(OR(EXPORT!EY202=0,EXPORT!EY202="",EXPORT!EY202="0"),"","P")</f>
        <v/>
      </c>
      <c r="S202" s="18" t="str">
        <f>IF(OR(EXPORT!EZ202=0,EXPORT!EZ202="",EXPORT!EZ202="0"),"","W")</f>
        <v/>
      </c>
      <c r="T202" s="18" t="str">
        <f>IF(OR(EXPORT!FA202=0,EXPORT!FA202="",EXPORT!FA202="0"),"","frei")</f>
        <v/>
      </c>
      <c r="U202" s="18" t="str">
        <f t="shared" ref="U202:U265" si="69">IF(A202=3,V202&amp;" Kcal / "&amp;W202&amp;" g Fett / "&amp;X202&amp;" g Proteine / "&amp;Y202&amp;" g KH / "&amp;Z202&amp;" BE ","")</f>
        <v/>
      </c>
      <c r="V202" s="18" t="str">
        <f>IF(A202=3,ROUND(EXPORT!F202,0),"")</f>
        <v/>
      </c>
      <c r="W202" s="18" t="str">
        <f>IF(A202=3,ROUND(EXPORT!J202,0),"")</f>
        <v/>
      </c>
      <c r="X202" s="18" t="str">
        <f>IF(A202=3,ROUND(EXPORT!I202,0),"")</f>
        <v/>
      </c>
      <c r="Y202" s="18" t="str">
        <f>IF(A202=3,ROUND(EXPORT!K202,0),"")</f>
        <v/>
      </c>
      <c r="Z202" s="18" t="str">
        <f>IF(A202=3,ROUND(EXPORT!EG202,1),"")</f>
        <v/>
      </c>
    </row>
    <row r="203" spans="1:26">
      <c r="A203" s="18">
        <f>EXPORT!A203</f>
        <v>1</v>
      </c>
      <c r="B203" s="18" t="str">
        <f>IF(ISBLANK(EXPORT!B203),"",EXPORT!B203)</f>
        <v>Samstag</v>
      </c>
      <c r="C203" s="18" t="str">
        <f t="shared" si="66"/>
        <v/>
      </c>
      <c r="D203" s="18" t="str">
        <f t="shared" si="67"/>
        <v/>
      </c>
      <c r="E203" s="18" t="str">
        <f t="shared" si="68"/>
        <v>Samstag</v>
      </c>
      <c r="F203" s="18" t="str">
        <f>IF(OR(EXPORT!EM203=0,EXPORT!EM203="",EXPORT!EM203="0"),"","A")</f>
        <v/>
      </c>
      <c r="G203" s="18" t="str">
        <f>IF(OR(EXPORT!EN203=0,EXPORT!EN203="",EXPORT!EN203="0"),"","B")</f>
        <v/>
      </c>
      <c r="H203" s="18" t="str">
        <f>IF(OR(EXPORT!EO203=0,EXPORT!EO203="",EXPORT!EO203="0"),"","C")</f>
        <v/>
      </c>
      <c r="I203" s="18" t="str">
        <f>IF(OR(EXPORT!EP203=0,EXPORT!EP203="",EXPORT!EP203="0"),"","D")</f>
        <v/>
      </c>
      <c r="J203" s="18" t="str">
        <f>IF(OR(EXPORT!EQ203=0,EXPORT!EQ203="",EXPORT!EQ203="0"),"","E")</f>
        <v/>
      </c>
      <c r="K203" s="18" t="str">
        <f>IF(OR(EXPORT!ER203=0,EXPORT!ER203="",EXPORT!ER203="0"),"","F")</f>
        <v/>
      </c>
      <c r="L203" s="18" t="str">
        <f>IF(OR(EXPORT!ES203=0,EXPORT!ES203="",EXPORT!ES203="0"),"","G")</f>
        <v/>
      </c>
      <c r="M203" s="18" t="str">
        <f>IF(OR(EXPORT!ET203=0,EXPORT!ET203="",EXPORT!ET203="0"),"","H")</f>
        <v/>
      </c>
      <c r="N203" s="18" t="str">
        <f>IF(OR(EXPORT!EU203=0,EXPORT!EU203="",EXPORT!EU203="0"),"","L")</f>
        <v/>
      </c>
      <c r="O203" s="18" t="str">
        <f>IF(OR(EXPORT!EV203=0,EXPORT!EV203="",EXPORT!EV203="0"),"","M")</f>
        <v/>
      </c>
      <c r="P203" s="18" t="str">
        <f>IF(OR(EXPORT!EW203=0,EXPORT!EW203="",EXPORT!EW203="0"),"","N")</f>
        <v/>
      </c>
      <c r="Q203" s="18" t="str">
        <f>IF(OR(EXPORT!EX203=0,EXPORT!EX203="",EXPORT!EX203="0"),"","O")</f>
        <v/>
      </c>
      <c r="R203" s="18" t="str">
        <f>IF(OR(EXPORT!EY203=0,EXPORT!EY203="",EXPORT!EY203="0"),"","P")</f>
        <v/>
      </c>
      <c r="S203" s="18" t="str">
        <f>IF(OR(EXPORT!EZ203=0,EXPORT!EZ203="",EXPORT!EZ203="0"),"","W")</f>
        <v/>
      </c>
      <c r="T203" s="18" t="str">
        <f>IF(OR(EXPORT!FA203=0,EXPORT!FA203="",EXPORT!FA203="0"),"","frei")</f>
        <v/>
      </c>
      <c r="U203" s="18" t="str">
        <f t="shared" si="69"/>
        <v/>
      </c>
      <c r="V203" s="18" t="str">
        <f>IF(A203=3,ROUND(EXPORT!F203,0),"")</f>
        <v/>
      </c>
      <c r="W203" s="18" t="str">
        <f>IF(A203=3,ROUND(EXPORT!J203,0),"")</f>
        <v/>
      </c>
      <c r="X203" s="18" t="str">
        <f>IF(A203=3,ROUND(EXPORT!I203,0),"")</f>
        <v/>
      </c>
      <c r="Y203" s="18" t="str">
        <f>IF(A203=3,ROUND(EXPORT!K203,0),"")</f>
        <v/>
      </c>
      <c r="Z203" s="18" t="str">
        <f>IF(A203=3,ROUND(EXPORT!EG203,1),"")</f>
        <v/>
      </c>
    </row>
    <row r="204" spans="1:26">
      <c r="A204" s="18">
        <f>EXPORT!A204</f>
        <v>2</v>
      </c>
      <c r="B204" s="18" t="str">
        <f>IF(ISBLANK(EXPORT!B204),"",EXPORT!B204)</f>
        <v>Mittagessen</v>
      </c>
      <c r="C204" s="18" t="str">
        <f t="shared" si="66"/>
        <v/>
      </c>
      <c r="D204" s="18" t="str">
        <f t="shared" si="67"/>
        <v/>
      </c>
      <c r="E204" s="18" t="str">
        <f t="shared" si="68"/>
        <v>Mittagessen</v>
      </c>
      <c r="F204" s="18" t="str">
        <f>IF(OR(EXPORT!EM204=0,EXPORT!EM204="",EXPORT!EM204="0"),"","A")</f>
        <v/>
      </c>
      <c r="G204" s="18" t="str">
        <f>IF(OR(EXPORT!EN204=0,EXPORT!EN204="",EXPORT!EN204="0"),"","B")</f>
        <v/>
      </c>
      <c r="H204" s="18" t="str">
        <f>IF(OR(EXPORT!EO204=0,EXPORT!EO204="",EXPORT!EO204="0"),"","C")</f>
        <v/>
      </c>
      <c r="I204" s="18" t="str">
        <f>IF(OR(EXPORT!EP204=0,EXPORT!EP204="",EXPORT!EP204="0"),"","D")</f>
        <v/>
      </c>
      <c r="J204" s="18" t="str">
        <f>IF(OR(EXPORT!EQ204=0,EXPORT!EQ204="",EXPORT!EQ204="0"),"","E")</f>
        <v/>
      </c>
      <c r="K204" s="18" t="str">
        <f>IF(OR(EXPORT!ER204=0,EXPORT!ER204="",EXPORT!ER204="0"),"","F")</f>
        <v/>
      </c>
      <c r="L204" s="18" t="str">
        <f>IF(OR(EXPORT!ES204=0,EXPORT!ES204="",EXPORT!ES204="0"),"","G")</f>
        <v/>
      </c>
      <c r="M204" s="18" t="str">
        <f>IF(OR(EXPORT!ET204=0,EXPORT!ET204="",EXPORT!ET204="0"),"","H")</f>
        <v/>
      </c>
      <c r="N204" s="18" t="str">
        <f>IF(OR(EXPORT!EU204=0,EXPORT!EU204="",EXPORT!EU204="0"),"","L")</f>
        <v/>
      </c>
      <c r="O204" s="18" t="str">
        <f>IF(OR(EXPORT!EV204=0,EXPORT!EV204="",EXPORT!EV204="0"),"","M")</f>
        <v/>
      </c>
      <c r="P204" s="18" t="str">
        <f>IF(OR(EXPORT!EW204=0,EXPORT!EW204="",EXPORT!EW204="0"),"","N")</f>
        <v/>
      </c>
      <c r="Q204" s="18" t="str">
        <f>IF(OR(EXPORT!EX204=0,EXPORT!EX204="",EXPORT!EX204="0"),"","O")</f>
        <v/>
      </c>
      <c r="R204" s="18" t="str">
        <f>IF(OR(EXPORT!EY204=0,EXPORT!EY204="",EXPORT!EY204="0"),"","P")</f>
        <v/>
      </c>
      <c r="S204" s="18" t="str">
        <f>IF(OR(EXPORT!EZ204=0,EXPORT!EZ204="",EXPORT!EZ204="0"),"","W")</f>
        <v/>
      </c>
      <c r="T204" s="18" t="str">
        <f>IF(OR(EXPORT!FA204=0,EXPORT!FA204="",EXPORT!FA204="0"),"","frei")</f>
        <v/>
      </c>
      <c r="U204" s="18" t="str">
        <f t="shared" si="69"/>
        <v/>
      </c>
      <c r="V204" s="18" t="str">
        <f>IF(A204=3,ROUND(EXPORT!F204,0),"")</f>
        <v/>
      </c>
      <c r="W204" s="18" t="str">
        <f>IF(A204=3,ROUND(EXPORT!J204,0),"")</f>
        <v/>
      </c>
      <c r="X204" s="18" t="str">
        <f>IF(A204=3,ROUND(EXPORT!I204,0),"")</f>
        <v/>
      </c>
      <c r="Y204" s="18" t="str">
        <f>IF(A204=3,ROUND(EXPORT!K204,0),"")</f>
        <v/>
      </c>
      <c r="Z204" s="18" t="str">
        <f>IF(A204=3,ROUND(EXPORT!EG204,1),"")</f>
        <v/>
      </c>
    </row>
    <row r="205" spans="1:26">
      <c r="A205" s="18">
        <f>EXPORT!A205</f>
        <v>3</v>
      </c>
      <c r="B205" s="18" t="str">
        <f>IF(ISBLANK(EXPORT!B205),"",EXPORT!B205)</f>
        <v>Suppe 1 Mittagessen</v>
      </c>
      <c r="C205" s="18" t="str">
        <f t="shared" si="66"/>
        <v>ACGL</v>
      </c>
      <c r="D205" s="18" t="str">
        <f t="shared" si="67"/>
        <v xml:space="preserve"> (ACGL)</v>
      </c>
      <c r="E205" s="18" t="str">
        <f t="shared" si="68"/>
        <v>Suppe 1 Mittagessen (ACGL)</v>
      </c>
      <c r="F205" s="18" t="str">
        <f>IF(OR(EXPORT!EM205=0,EXPORT!EM205="",EXPORT!EM205="0"),"","A")</f>
        <v>A</v>
      </c>
      <c r="G205" s="18" t="str">
        <f>IF(OR(EXPORT!EN205=0,EXPORT!EN205="",EXPORT!EN205="0"),"","B")</f>
        <v/>
      </c>
      <c r="H205" s="18" t="str">
        <f>IF(OR(EXPORT!EO205=0,EXPORT!EO205="",EXPORT!EO205="0"),"","C")</f>
        <v>C</v>
      </c>
      <c r="I205" s="18" t="str">
        <f>IF(OR(EXPORT!EP205=0,EXPORT!EP205="",EXPORT!EP205="0"),"","D")</f>
        <v/>
      </c>
      <c r="J205" s="18" t="str">
        <f>IF(OR(EXPORT!EQ205=0,EXPORT!EQ205="",EXPORT!EQ205="0"),"","E")</f>
        <v/>
      </c>
      <c r="K205" s="18" t="str">
        <f>IF(OR(EXPORT!ER205=0,EXPORT!ER205="",EXPORT!ER205="0"),"","F")</f>
        <v/>
      </c>
      <c r="L205" s="18" t="str">
        <f>IF(OR(EXPORT!ES205=0,EXPORT!ES205="",EXPORT!ES205="0"),"","G")</f>
        <v>G</v>
      </c>
      <c r="M205" s="18" t="str">
        <f>IF(OR(EXPORT!ET205=0,EXPORT!ET205="",EXPORT!ET205="0"),"","H")</f>
        <v/>
      </c>
      <c r="N205" s="18" t="str">
        <f>IF(OR(EXPORT!EU205=0,EXPORT!EU205="",EXPORT!EU205="0"),"","L")</f>
        <v>L</v>
      </c>
      <c r="O205" s="18" t="str">
        <f>IF(OR(EXPORT!EV205=0,EXPORT!EV205="",EXPORT!EV205="0"),"","M")</f>
        <v/>
      </c>
      <c r="P205" s="18" t="str">
        <f>IF(OR(EXPORT!EW205=0,EXPORT!EW205="",EXPORT!EW205="0"),"","N")</f>
        <v/>
      </c>
      <c r="Q205" s="18" t="str">
        <f>IF(OR(EXPORT!EX205=0,EXPORT!EX205="",EXPORT!EX205="0"),"","O")</f>
        <v/>
      </c>
      <c r="R205" s="18" t="str">
        <f>IF(OR(EXPORT!EY205=0,EXPORT!EY205="",EXPORT!EY205="0"),"","P")</f>
        <v/>
      </c>
      <c r="S205" s="18" t="str">
        <f>IF(OR(EXPORT!EZ205=0,EXPORT!EZ205="",EXPORT!EZ205="0"),"","W")</f>
        <v/>
      </c>
      <c r="T205" s="18" t="str">
        <f>IF(OR(EXPORT!FA205=0,EXPORT!FA205="",EXPORT!FA205="0"),"","frei")</f>
        <v/>
      </c>
      <c r="U205" s="18" t="str">
        <f t="shared" si="69"/>
        <v xml:space="preserve">163 Kcal / 9 g Fett / 10 g Proteine / 10 g KH / 0,9 BE </v>
      </c>
      <c r="V205" s="18">
        <f>IF(A205=3,ROUND(EXPORT!F205,0),"")</f>
        <v>163</v>
      </c>
      <c r="W205" s="18">
        <f>IF(A205=3,ROUND(EXPORT!J205,0),"")</f>
        <v>9</v>
      </c>
      <c r="X205" s="18">
        <f>IF(A205=3,ROUND(EXPORT!I205,0),"")</f>
        <v>10</v>
      </c>
      <c r="Y205" s="18">
        <f>IF(A205=3,ROUND(EXPORT!K205,0),"")</f>
        <v>10</v>
      </c>
      <c r="Z205" s="18">
        <f>IF(A205=3,ROUND(EXPORT!EG205,1),"")</f>
        <v>0.9</v>
      </c>
    </row>
    <row r="206" spans="1:26">
      <c r="A206" s="18">
        <f>EXPORT!A206</f>
        <v>4</v>
      </c>
      <c r="B206" s="18" t="str">
        <f>IF(ISBLANK(EXPORT!B206),"",EXPORT!B206)</f>
        <v>Buchstabensuppe</v>
      </c>
      <c r="C206" s="18" t="str">
        <f t="shared" si="66"/>
        <v>ACGL</v>
      </c>
      <c r="D206" s="18" t="str">
        <f t="shared" si="67"/>
        <v xml:space="preserve"> (ACGL)</v>
      </c>
      <c r="E206" s="18" t="str">
        <f t="shared" si="68"/>
        <v>Buchstabensuppe (ACGL)</v>
      </c>
      <c r="F206" s="18" t="str">
        <f>IF(OR(EXPORT!EM206=0,EXPORT!EM206="",EXPORT!EM206="0"),"","A")</f>
        <v>A</v>
      </c>
      <c r="G206" s="18" t="str">
        <f>IF(OR(EXPORT!EN206=0,EXPORT!EN206="",EXPORT!EN206="0"),"","B")</f>
        <v/>
      </c>
      <c r="H206" s="18" t="str">
        <f>IF(OR(EXPORT!EO206=0,EXPORT!EO206="",EXPORT!EO206="0"),"","C")</f>
        <v>C</v>
      </c>
      <c r="I206" s="18" t="str">
        <f>IF(OR(EXPORT!EP206=0,EXPORT!EP206="",EXPORT!EP206="0"),"","D")</f>
        <v/>
      </c>
      <c r="J206" s="18" t="str">
        <f>IF(OR(EXPORT!EQ206=0,EXPORT!EQ206="",EXPORT!EQ206="0"),"","E")</f>
        <v/>
      </c>
      <c r="K206" s="18" t="str">
        <f>IF(OR(EXPORT!ER206=0,EXPORT!ER206="",EXPORT!ER206="0"),"","F")</f>
        <v/>
      </c>
      <c r="L206" s="18" t="str">
        <f>IF(OR(EXPORT!ES206=0,EXPORT!ES206="",EXPORT!ES206="0"),"","G")</f>
        <v>G</v>
      </c>
      <c r="M206" s="18" t="str">
        <f>IF(OR(EXPORT!ET206=0,EXPORT!ET206="",EXPORT!ET206="0"),"","H")</f>
        <v/>
      </c>
      <c r="N206" s="18" t="str">
        <f>IF(OR(EXPORT!EU206=0,EXPORT!EU206="",EXPORT!EU206="0"),"","L")</f>
        <v>L</v>
      </c>
      <c r="O206" s="18" t="str">
        <f>IF(OR(EXPORT!EV206=0,EXPORT!EV206="",EXPORT!EV206="0"),"","M")</f>
        <v/>
      </c>
      <c r="P206" s="18" t="str">
        <f>IF(OR(EXPORT!EW206=0,EXPORT!EW206="",EXPORT!EW206="0"),"","N")</f>
        <v/>
      </c>
      <c r="Q206" s="18" t="str">
        <f>IF(OR(EXPORT!EX206=0,EXPORT!EX206="",EXPORT!EX206="0"),"","O")</f>
        <v/>
      </c>
      <c r="R206" s="18" t="str">
        <f>IF(OR(EXPORT!EY206=0,EXPORT!EY206="",EXPORT!EY206="0"),"","P")</f>
        <v/>
      </c>
      <c r="S206" s="18" t="str">
        <f>IF(OR(EXPORT!EZ206=0,EXPORT!EZ206="",EXPORT!EZ206="0"),"","W")</f>
        <v/>
      </c>
      <c r="T206" s="18" t="str">
        <f>IF(OR(EXPORT!FA206=0,EXPORT!FA206="",EXPORT!FA206="0"),"","frei")</f>
        <v/>
      </c>
      <c r="U206" s="18" t="str">
        <f t="shared" si="69"/>
        <v/>
      </c>
      <c r="V206" s="18" t="str">
        <f>IF(A206=3,ROUND(EXPORT!F206,0),"")</f>
        <v/>
      </c>
      <c r="W206" s="18" t="str">
        <f>IF(A206=3,ROUND(EXPORT!J206,0),"")</f>
        <v/>
      </c>
      <c r="X206" s="18" t="str">
        <f>IF(A206=3,ROUND(EXPORT!I206,0),"")</f>
        <v/>
      </c>
      <c r="Y206" s="18" t="str">
        <f>IF(A206=3,ROUND(EXPORT!K206,0),"")</f>
        <v/>
      </c>
      <c r="Z206" s="18" t="str">
        <f>IF(A206=3,ROUND(EXPORT!EG206,1),"")</f>
        <v/>
      </c>
    </row>
    <row r="207" spans="1:26">
      <c r="A207" s="18">
        <f>EXPORT!A207</f>
        <v>3</v>
      </c>
      <c r="B207" s="18" t="str">
        <f>IF(ISBLANK(EXPORT!B207),"",EXPORT!B207)</f>
        <v>Suppe 2 Mittagessen</v>
      </c>
      <c r="C207" s="18" t="str">
        <f t="shared" si="66"/>
        <v>AGL</v>
      </c>
      <c r="D207" s="18" t="str">
        <f t="shared" si="67"/>
        <v xml:space="preserve"> (AGL)</v>
      </c>
      <c r="E207" s="18" t="str">
        <f t="shared" si="68"/>
        <v>Suppe 2 Mittagessen (AGL)</v>
      </c>
      <c r="F207" s="18" t="str">
        <f>IF(OR(EXPORT!EM207=0,EXPORT!EM207="",EXPORT!EM207="0"),"","A")</f>
        <v>A</v>
      </c>
      <c r="G207" s="18" t="str">
        <f>IF(OR(EXPORT!EN207=0,EXPORT!EN207="",EXPORT!EN207="0"),"","B")</f>
        <v/>
      </c>
      <c r="H207" s="18" t="str">
        <f>IF(OR(EXPORT!EO207=0,EXPORT!EO207="",EXPORT!EO207="0"),"","C")</f>
        <v/>
      </c>
      <c r="I207" s="18" t="str">
        <f>IF(OR(EXPORT!EP207=0,EXPORT!EP207="",EXPORT!EP207="0"),"","D")</f>
        <v/>
      </c>
      <c r="J207" s="18" t="str">
        <f>IF(OR(EXPORT!EQ207=0,EXPORT!EQ207="",EXPORT!EQ207="0"),"","E")</f>
        <v/>
      </c>
      <c r="K207" s="18" t="str">
        <f>IF(OR(EXPORT!ER207=0,EXPORT!ER207="",EXPORT!ER207="0"),"","F")</f>
        <v/>
      </c>
      <c r="L207" s="18" t="str">
        <f>IF(OR(EXPORT!ES207=0,EXPORT!ES207="",EXPORT!ES207="0"),"","G")</f>
        <v>G</v>
      </c>
      <c r="M207" s="18" t="str">
        <f>IF(OR(EXPORT!ET207=0,EXPORT!ET207="",EXPORT!ET207="0"),"","H")</f>
        <v/>
      </c>
      <c r="N207" s="18" t="str">
        <f>IF(OR(EXPORT!EU207=0,EXPORT!EU207="",EXPORT!EU207="0"),"","L")</f>
        <v>L</v>
      </c>
      <c r="O207" s="18" t="str">
        <f>IF(OR(EXPORT!EV207=0,EXPORT!EV207="",EXPORT!EV207="0"),"","M")</f>
        <v/>
      </c>
      <c r="P207" s="18" t="str">
        <f>IF(OR(EXPORT!EW207=0,EXPORT!EW207="",EXPORT!EW207="0"),"","N")</f>
        <v/>
      </c>
      <c r="Q207" s="18" t="str">
        <f>IF(OR(EXPORT!EX207=0,EXPORT!EX207="",EXPORT!EX207="0"),"","O")</f>
        <v/>
      </c>
      <c r="R207" s="18" t="str">
        <f>IF(OR(EXPORT!EY207=0,EXPORT!EY207="",EXPORT!EY207="0"),"","P")</f>
        <v/>
      </c>
      <c r="S207" s="18" t="str">
        <f>IF(OR(EXPORT!EZ207=0,EXPORT!EZ207="",EXPORT!EZ207="0"),"","W")</f>
        <v/>
      </c>
      <c r="T207" s="18" t="str">
        <f>IF(OR(EXPORT!FA207=0,EXPORT!FA207="",EXPORT!FA207="0"),"","frei")</f>
        <v/>
      </c>
      <c r="U207" s="18" t="str">
        <f t="shared" si="69"/>
        <v xml:space="preserve">145 Kcal / 8 g Fett / 5 g Proteine / 12 g KH / 1 BE </v>
      </c>
      <c r="V207" s="18">
        <f>IF(A207=3,ROUND(EXPORT!F207,0),"")</f>
        <v>145</v>
      </c>
      <c r="W207" s="18">
        <f>IF(A207=3,ROUND(EXPORT!J207,0),"")</f>
        <v>8</v>
      </c>
      <c r="X207" s="18">
        <f>IF(A207=3,ROUND(EXPORT!I207,0),"")</f>
        <v>5</v>
      </c>
      <c r="Y207" s="18">
        <f>IF(A207=3,ROUND(EXPORT!K207,0),"")</f>
        <v>12</v>
      </c>
      <c r="Z207" s="18">
        <f>IF(A207=3,ROUND(EXPORT!EG207,1),"")</f>
        <v>1</v>
      </c>
    </row>
    <row r="208" spans="1:26">
      <c r="A208" s="18">
        <f>EXPORT!A208</f>
        <v>4</v>
      </c>
      <c r="B208" s="18" t="str">
        <f>IF(ISBLANK(EXPORT!B208),"",EXPORT!B208)</f>
        <v xml:space="preserve">Lauchcremesuppe </v>
      </c>
      <c r="C208" s="18" t="str">
        <f t="shared" si="66"/>
        <v>AGL</v>
      </c>
      <c r="D208" s="18" t="str">
        <f t="shared" si="67"/>
        <v xml:space="preserve"> (AGL)</v>
      </c>
      <c r="E208" s="18" t="str">
        <f t="shared" si="68"/>
        <v>Lauchcremesuppe  (AGL)</v>
      </c>
      <c r="F208" s="18" t="str">
        <f>IF(OR(EXPORT!EM208=0,EXPORT!EM208="",EXPORT!EM208="0"),"","A")</f>
        <v>A</v>
      </c>
      <c r="G208" s="18" t="str">
        <f>IF(OR(EXPORT!EN208=0,EXPORT!EN208="",EXPORT!EN208="0"),"","B")</f>
        <v/>
      </c>
      <c r="H208" s="18" t="str">
        <f>IF(OR(EXPORT!EO208=0,EXPORT!EO208="",EXPORT!EO208="0"),"","C")</f>
        <v/>
      </c>
      <c r="I208" s="18" t="str">
        <f>IF(OR(EXPORT!EP208=0,EXPORT!EP208="",EXPORT!EP208="0"),"","D")</f>
        <v/>
      </c>
      <c r="J208" s="18" t="str">
        <f>IF(OR(EXPORT!EQ208=0,EXPORT!EQ208="",EXPORT!EQ208="0"),"","E")</f>
        <v/>
      </c>
      <c r="K208" s="18" t="str">
        <f>IF(OR(EXPORT!ER208=0,EXPORT!ER208="",EXPORT!ER208="0"),"","F")</f>
        <v/>
      </c>
      <c r="L208" s="18" t="str">
        <f>IF(OR(EXPORT!ES208=0,EXPORT!ES208="",EXPORT!ES208="0"),"","G")</f>
        <v>G</v>
      </c>
      <c r="M208" s="18" t="str">
        <f>IF(OR(EXPORT!ET208=0,EXPORT!ET208="",EXPORT!ET208="0"),"","H")</f>
        <v/>
      </c>
      <c r="N208" s="18" t="str">
        <f>IF(OR(EXPORT!EU208=0,EXPORT!EU208="",EXPORT!EU208="0"),"","L")</f>
        <v>L</v>
      </c>
      <c r="O208" s="18" t="str">
        <f>IF(OR(EXPORT!EV208=0,EXPORT!EV208="",EXPORT!EV208="0"),"","M")</f>
        <v/>
      </c>
      <c r="P208" s="18" t="str">
        <f>IF(OR(EXPORT!EW208=0,EXPORT!EW208="",EXPORT!EW208="0"),"","N")</f>
        <v/>
      </c>
      <c r="Q208" s="18" t="str">
        <f>IF(OR(EXPORT!EX208=0,EXPORT!EX208="",EXPORT!EX208="0"),"","O")</f>
        <v/>
      </c>
      <c r="R208" s="18" t="str">
        <f>IF(OR(EXPORT!EY208=0,EXPORT!EY208="",EXPORT!EY208="0"),"","P")</f>
        <v/>
      </c>
      <c r="S208" s="18" t="str">
        <f>IF(OR(EXPORT!EZ208=0,EXPORT!EZ208="",EXPORT!EZ208="0"),"","W")</f>
        <v/>
      </c>
      <c r="T208" s="18" t="str">
        <f>IF(OR(EXPORT!FA208=0,EXPORT!FA208="",EXPORT!FA208="0"),"","frei")</f>
        <v/>
      </c>
      <c r="U208" s="18" t="str">
        <f t="shared" si="69"/>
        <v/>
      </c>
      <c r="V208" s="18" t="str">
        <f>IF(A208=3,ROUND(EXPORT!F208,0),"")</f>
        <v/>
      </c>
      <c r="W208" s="18" t="str">
        <f>IF(A208=3,ROUND(EXPORT!J208,0),"")</f>
        <v/>
      </c>
      <c r="X208" s="18" t="str">
        <f>IF(A208=3,ROUND(EXPORT!I208,0),"")</f>
        <v/>
      </c>
      <c r="Y208" s="18" t="str">
        <f>IF(A208=3,ROUND(EXPORT!K208,0),"")</f>
        <v/>
      </c>
      <c r="Z208" s="18" t="str">
        <f>IF(A208=3,ROUND(EXPORT!EG208,1),"")</f>
        <v/>
      </c>
    </row>
    <row r="209" spans="1:32">
      <c r="A209" s="18">
        <f>EXPORT!A209</f>
        <v>3</v>
      </c>
      <c r="B209" s="18" t="str">
        <f>IF(ISBLANK(EXPORT!B209),"",EXPORT!B209)</f>
        <v>Hausmannskost Mittagessen</v>
      </c>
      <c r="C209" s="18" t="str">
        <f t="shared" si="66"/>
        <v>ACGLM</v>
      </c>
      <c r="D209" s="18" t="str">
        <f t="shared" si="67"/>
        <v xml:space="preserve"> (ACGLM)</v>
      </c>
      <c r="E209" s="18" t="str">
        <f t="shared" si="68"/>
        <v>Hausmannskost Mittagessen (ACGLM)</v>
      </c>
      <c r="F209" s="18" t="str">
        <f>IF(OR(EXPORT!EM209=0,EXPORT!EM209="",EXPORT!EM209="0"),"","A")</f>
        <v>A</v>
      </c>
      <c r="G209" s="18" t="str">
        <f>IF(OR(EXPORT!EN209=0,EXPORT!EN209="",EXPORT!EN209="0"),"","B")</f>
        <v/>
      </c>
      <c r="H209" s="18" t="str">
        <f>IF(OR(EXPORT!EO209=0,EXPORT!EO209="",EXPORT!EO209="0"),"","C")</f>
        <v>C</v>
      </c>
      <c r="I209" s="18" t="str">
        <f>IF(OR(EXPORT!EP209=0,EXPORT!EP209="",EXPORT!EP209="0"),"","D")</f>
        <v/>
      </c>
      <c r="J209" s="18" t="str">
        <f>IF(OR(EXPORT!EQ209=0,EXPORT!EQ209="",EXPORT!EQ209="0"),"","E")</f>
        <v/>
      </c>
      <c r="K209" s="18" t="str">
        <f>IF(OR(EXPORT!ER209=0,EXPORT!ER209="",EXPORT!ER209="0"),"","F")</f>
        <v/>
      </c>
      <c r="L209" s="18" t="str">
        <f>IF(OR(EXPORT!ES209=0,EXPORT!ES209="",EXPORT!ES209="0"),"","G")</f>
        <v>G</v>
      </c>
      <c r="M209" s="18" t="str">
        <f>IF(OR(EXPORT!ET209=0,EXPORT!ET209="",EXPORT!ET209="0"),"","H")</f>
        <v/>
      </c>
      <c r="N209" s="18" t="str">
        <f>IF(OR(EXPORT!EU209=0,EXPORT!EU209="",EXPORT!EU209="0"),"","L")</f>
        <v>L</v>
      </c>
      <c r="O209" s="18" t="str">
        <f>IF(OR(EXPORT!EV209=0,EXPORT!EV209="",EXPORT!EV209="0"),"","M")</f>
        <v>M</v>
      </c>
      <c r="P209" s="18" t="str">
        <f>IF(OR(EXPORT!EW209=0,EXPORT!EW209="",EXPORT!EW209="0"),"","N")</f>
        <v/>
      </c>
      <c r="Q209" s="18" t="str">
        <f>IF(OR(EXPORT!EX209=0,EXPORT!EX209="",EXPORT!EX209="0"),"","O")</f>
        <v/>
      </c>
      <c r="R209" s="18" t="str">
        <f>IF(OR(EXPORT!EY209=0,EXPORT!EY209="",EXPORT!EY209="0"),"","P")</f>
        <v/>
      </c>
      <c r="S209" s="18" t="str">
        <f>IF(OR(EXPORT!EZ209=0,EXPORT!EZ209="",EXPORT!EZ209="0"),"","W")</f>
        <v/>
      </c>
      <c r="T209" s="18" t="str">
        <f>IF(OR(EXPORT!FA209=0,EXPORT!FA209="",EXPORT!FA209="0"),"","frei")</f>
        <v/>
      </c>
      <c r="U209" s="18" t="str">
        <f t="shared" si="69"/>
        <v xml:space="preserve">780 Kcal / 53 g Fett / 38 g Proteine / 36 g KH / 3 BE </v>
      </c>
      <c r="V209" s="18">
        <f>IF(A209=3,ROUND(EXPORT!F209,0),"")</f>
        <v>780</v>
      </c>
      <c r="W209" s="18">
        <f>IF(A209=3,ROUND(EXPORT!J209,0),"")</f>
        <v>53</v>
      </c>
      <c r="X209" s="18">
        <f>IF(A209=3,ROUND(EXPORT!I209,0),"")</f>
        <v>38</v>
      </c>
      <c r="Y209" s="18">
        <f>IF(A209=3,ROUND(EXPORT!K209,0),"")</f>
        <v>36</v>
      </c>
      <c r="Z209" s="18">
        <f>IF(A209=3,ROUND(EXPORT!EG209,1),"")</f>
        <v>3</v>
      </c>
      <c r="AA209" s="18" t="str">
        <f>IF($A209=3,AB209&amp;" Kcal / "&amp;AC209&amp;" g Fett / "&amp;AD209&amp;" g Proteine / "&amp;AE209&amp;" g KH / "&amp;AF209&amp;" BE ","")</f>
        <v xml:space="preserve">1055 Kcal / 64 g Fett / 51 g Proteine / 67 g KH / 5,7 BE </v>
      </c>
      <c r="AB209" s="18">
        <f>V209+V205+V225</f>
        <v>1055</v>
      </c>
      <c r="AC209" s="18">
        <f t="shared" ref="AC209:AF209" si="70">W209+W205+W225</f>
        <v>64</v>
      </c>
      <c r="AD209" s="18">
        <f t="shared" si="70"/>
        <v>51</v>
      </c>
      <c r="AE209" s="18">
        <f t="shared" si="70"/>
        <v>67</v>
      </c>
      <c r="AF209" s="18">
        <f t="shared" si="70"/>
        <v>5.7</v>
      </c>
    </row>
    <row r="210" spans="1:32">
      <c r="A210" s="18">
        <f>EXPORT!A210</f>
        <v>4</v>
      </c>
      <c r="B210" s="18" t="str">
        <f>IF(ISBLANK(EXPORT!B210),"",EXPORT!B210)</f>
        <v xml:space="preserve">Surbraten </v>
      </c>
      <c r="C210" s="18" t="str">
        <f t="shared" si="66"/>
        <v>GL</v>
      </c>
      <c r="D210" s="18" t="str">
        <f t="shared" si="67"/>
        <v xml:space="preserve"> (GL)</v>
      </c>
      <c r="E210" s="18" t="str">
        <f t="shared" si="68"/>
        <v>Surbraten  (GL)</v>
      </c>
      <c r="F210" s="18" t="str">
        <f>IF(OR(EXPORT!EM210=0,EXPORT!EM210="",EXPORT!EM210="0"),"","A")</f>
        <v/>
      </c>
      <c r="G210" s="18" t="str">
        <f>IF(OR(EXPORT!EN210=0,EXPORT!EN210="",EXPORT!EN210="0"),"","B")</f>
        <v/>
      </c>
      <c r="H210" s="18" t="str">
        <f>IF(OR(EXPORT!EO210=0,EXPORT!EO210="",EXPORT!EO210="0"),"","C")</f>
        <v/>
      </c>
      <c r="I210" s="18" t="str">
        <f>IF(OR(EXPORT!EP210=0,EXPORT!EP210="",EXPORT!EP210="0"),"","D")</f>
        <v/>
      </c>
      <c r="J210" s="18" t="str">
        <f>IF(OR(EXPORT!EQ210=0,EXPORT!EQ210="",EXPORT!EQ210="0"),"","E")</f>
        <v/>
      </c>
      <c r="K210" s="18" t="str">
        <f>IF(OR(EXPORT!ER210=0,EXPORT!ER210="",EXPORT!ER210="0"),"","F")</f>
        <v/>
      </c>
      <c r="L210" s="18" t="str">
        <f>IF(OR(EXPORT!ES210=0,EXPORT!ES210="",EXPORT!ES210="0"),"","G")</f>
        <v>G</v>
      </c>
      <c r="M210" s="18" t="str">
        <f>IF(OR(EXPORT!ET210=0,EXPORT!ET210="",EXPORT!ET210="0"),"","H")</f>
        <v/>
      </c>
      <c r="N210" s="18" t="str">
        <f>IF(OR(EXPORT!EU210=0,EXPORT!EU210="",EXPORT!EU210="0"),"","L")</f>
        <v>L</v>
      </c>
      <c r="O210" s="18" t="str">
        <f>IF(OR(EXPORT!EV210=0,EXPORT!EV210="",EXPORT!EV210="0"),"","M")</f>
        <v/>
      </c>
      <c r="P210" s="18" t="str">
        <f>IF(OR(EXPORT!EW210=0,EXPORT!EW210="",EXPORT!EW210="0"),"","N")</f>
        <v/>
      </c>
      <c r="Q210" s="18" t="str">
        <f>IF(OR(EXPORT!EX210=0,EXPORT!EX210="",EXPORT!EX210="0"),"","O")</f>
        <v/>
      </c>
      <c r="R210" s="18" t="str">
        <f>IF(OR(EXPORT!EY210=0,EXPORT!EY210="",EXPORT!EY210="0"),"","P")</f>
        <v/>
      </c>
      <c r="S210" s="18" t="str">
        <f>IF(OR(EXPORT!EZ210=0,EXPORT!EZ210="",EXPORT!EZ210="0"),"","W")</f>
        <v/>
      </c>
      <c r="T210" s="18" t="str">
        <f>IF(OR(EXPORT!FA210=0,EXPORT!FA210="",EXPORT!FA210="0"),"","frei")</f>
        <v/>
      </c>
      <c r="U210" s="18" t="str">
        <f t="shared" si="69"/>
        <v/>
      </c>
      <c r="V210" s="18" t="str">
        <f>IF(A210=3,ROUND(EXPORT!F210,0),"")</f>
        <v/>
      </c>
      <c r="W210" s="18" t="str">
        <f>IF(A210=3,ROUND(EXPORT!J210,0),"")</f>
        <v/>
      </c>
      <c r="X210" s="18" t="str">
        <f>IF(A210=3,ROUND(EXPORT!I210,0),"")</f>
        <v/>
      </c>
      <c r="Y210" s="18" t="str">
        <f>IF(A210=3,ROUND(EXPORT!K210,0),"")</f>
        <v/>
      </c>
      <c r="Z210" s="18" t="str">
        <f>IF(A210=3,ROUND(EXPORT!EG210,1),"")</f>
        <v/>
      </c>
    </row>
    <row r="211" spans="1:32">
      <c r="A211" s="18">
        <f>EXPORT!A211</f>
        <v>4</v>
      </c>
      <c r="B211" s="18" t="str">
        <f>IF(ISBLANK(EXPORT!B211),"",EXPORT!B211)</f>
        <v>Sauerkraut</v>
      </c>
      <c r="C211" s="18" t="str">
        <f t="shared" si="66"/>
        <v>M</v>
      </c>
      <c r="D211" s="18" t="str">
        <f t="shared" si="67"/>
        <v xml:space="preserve"> (M)</v>
      </c>
      <c r="E211" s="18" t="str">
        <f t="shared" si="68"/>
        <v>Sauerkraut (M)</v>
      </c>
      <c r="F211" s="18" t="str">
        <f>IF(OR(EXPORT!EM211=0,EXPORT!EM211="",EXPORT!EM211="0"),"","A")</f>
        <v/>
      </c>
      <c r="G211" s="18" t="str">
        <f>IF(OR(EXPORT!EN211=0,EXPORT!EN211="",EXPORT!EN211="0"),"","B")</f>
        <v/>
      </c>
      <c r="H211" s="18" t="str">
        <f>IF(OR(EXPORT!EO211=0,EXPORT!EO211="",EXPORT!EO211="0"),"","C")</f>
        <v/>
      </c>
      <c r="I211" s="18" t="str">
        <f>IF(OR(EXPORT!EP211=0,EXPORT!EP211="",EXPORT!EP211="0"),"","D")</f>
        <v/>
      </c>
      <c r="J211" s="18" t="str">
        <f>IF(OR(EXPORT!EQ211=0,EXPORT!EQ211="",EXPORT!EQ211="0"),"","E")</f>
        <v/>
      </c>
      <c r="K211" s="18" t="str">
        <f>IF(OR(EXPORT!ER211=0,EXPORT!ER211="",EXPORT!ER211="0"),"","F")</f>
        <v/>
      </c>
      <c r="L211" s="18" t="str">
        <f>IF(OR(EXPORT!ES211=0,EXPORT!ES211="",EXPORT!ES211="0"),"","G")</f>
        <v/>
      </c>
      <c r="M211" s="18" t="str">
        <f>IF(OR(EXPORT!ET211=0,EXPORT!ET211="",EXPORT!ET211="0"),"","H")</f>
        <v/>
      </c>
      <c r="N211" s="18" t="str">
        <f>IF(OR(EXPORT!EU211=0,EXPORT!EU211="",EXPORT!EU211="0"),"","L")</f>
        <v/>
      </c>
      <c r="O211" s="18" t="str">
        <f>IF(OR(EXPORT!EV211=0,EXPORT!EV211="",EXPORT!EV211="0"),"","M")</f>
        <v>M</v>
      </c>
      <c r="P211" s="18" t="str">
        <f>IF(OR(EXPORT!EW211=0,EXPORT!EW211="",EXPORT!EW211="0"),"","N")</f>
        <v/>
      </c>
      <c r="Q211" s="18" t="str">
        <f>IF(OR(EXPORT!EX211=0,EXPORT!EX211="",EXPORT!EX211="0"),"","O")</f>
        <v/>
      </c>
      <c r="R211" s="18" t="str">
        <f>IF(OR(EXPORT!EY211=0,EXPORT!EY211="",EXPORT!EY211="0"),"","P")</f>
        <v/>
      </c>
      <c r="S211" s="18" t="str">
        <f>IF(OR(EXPORT!EZ211=0,EXPORT!EZ211="",EXPORT!EZ211="0"),"","W")</f>
        <v/>
      </c>
      <c r="T211" s="18" t="str">
        <f>IF(OR(EXPORT!FA211=0,EXPORT!FA211="",EXPORT!FA211="0"),"","frei")</f>
        <v/>
      </c>
      <c r="U211" s="18" t="str">
        <f t="shared" si="69"/>
        <v/>
      </c>
      <c r="V211" s="18" t="str">
        <f>IF(A211=3,ROUND(EXPORT!F211,0),"")</f>
        <v/>
      </c>
      <c r="W211" s="18" t="str">
        <f>IF(A211=3,ROUND(EXPORT!J211,0),"")</f>
        <v/>
      </c>
      <c r="X211" s="18" t="str">
        <f>IF(A211=3,ROUND(EXPORT!I211,0),"")</f>
        <v/>
      </c>
      <c r="Y211" s="18" t="str">
        <f>IF(A211=3,ROUND(EXPORT!K211,0),"")</f>
        <v/>
      </c>
      <c r="Z211" s="18" t="str">
        <f>IF(A211=3,ROUND(EXPORT!EG211,1),"")</f>
        <v/>
      </c>
    </row>
    <row r="212" spans="1:32">
      <c r="A212" s="18">
        <f>EXPORT!A212</f>
        <v>4</v>
      </c>
      <c r="B212" s="18" t="str">
        <f>IF(ISBLANK(EXPORT!B212),"",EXPORT!B212)</f>
        <v xml:space="preserve">Kartoffelknödel </v>
      </c>
      <c r="C212" s="18" t="str">
        <f t="shared" si="66"/>
        <v>AC</v>
      </c>
      <c r="D212" s="18" t="str">
        <f t="shared" si="67"/>
        <v xml:space="preserve"> (AC)</v>
      </c>
      <c r="E212" s="18" t="str">
        <f t="shared" si="68"/>
        <v>Kartoffelknödel  (AC)</v>
      </c>
      <c r="F212" s="18" t="str">
        <f>IF(OR(EXPORT!EM212=0,EXPORT!EM212="",EXPORT!EM212="0"),"","A")</f>
        <v>A</v>
      </c>
      <c r="G212" s="18" t="str">
        <f>IF(OR(EXPORT!EN212=0,EXPORT!EN212="",EXPORT!EN212="0"),"","B")</f>
        <v/>
      </c>
      <c r="H212" s="18" t="str">
        <f>IF(OR(EXPORT!EO212=0,EXPORT!EO212="",EXPORT!EO212="0"),"","C")</f>
        <v>C</v>
      </c>
      <c r="I212" s="18" t="str">
        <f>IF(OR(EXPORT!EP212=0,EXPORT!EP212="",EXPORT!EP212="0"),"","D")</f>
        <v/>
      </c>
      <c r="J212" s="18" t="str">
        <f>IF(OR(EXPORT!EQ212=0,EXPORT!EQ212="",EXPORT!EQ212="0"),"","E")</f>
        <v/>
      </c>
      <c r="K212" s="18" t="str">
        <f>IF(OR(EXPORT!ER212=0,EXPORT!ER212="",EXPORT!ER212="0"),"","F")</f>
        <v/>
      </c>
      <c r="L212" s="18" t="str">
        <f>IF(OR(EXPORT!ES212=0,EXPORT!ES212="",EXPORT!ES212="0"),"","G")</f>
        <v/>
      </c>
      <c r="M212" s="18" t="str">
        <f>IF(OR(EXPORT!ET212=0,EXPORT!ET212="",EXPORT!ET212="0"),"","H")</f>
        <v/>
      </c>
      <c r="N212" s="18" t="str">
        <f>IF(OR(EXPORT!EU212=0,EXPORT!EU212="",EXPORT!EU212="0"),"","L")</f>
        <v/>
      </c>
      <c r="O212" s="18" t="str">
        <f>IF(OR(EXPORT!EV212=0,EXPORT!EV212="",EXPORT!EV212="0"),"","M")</f>
        <v/>
      </c>
      <c r="P212" s="18" t="str">
        <f>IF(OR(EXPORT!EW212=0,EXPORT!EW212="",EXPORT!EW212="0"),"","N")</f>
        <v/>
      </c>
      <c r="Q212" s="18" t="str">
        <f>IF(OR(EXPORT!EX212=0,EXPORT!EX212="",EXPORT!EX212="0"),"","O")</f>
        <v/>
      </c>
      <c r="R212" s="18" t="str">
        <f>IF(OR(EXPORT!EY212=0,EXPORT!EY212="",EXPORT!EY212="0"),"","P")</f>
        <v/>
      </c>
      <c r="S212" s="18" t="str">
        <f>IF(OR(EXPORT!EZ212=0,EXPORT!EZ212="",EXPORT!EZ212="0"),"","W")</f>
        <v/>
      </c>
      <c r="T212" s="18" t="str">
        <f>IF(OR(EXPORT!FA212=0,EXPORT!FA212="",EXPORT!FA212="0"),"","frei")</f>
        <v/>
      </c>
      <c r="U212" s="18" t="str">
        <f t="shared" si="69"/>
        <v/>
      </c>
      <c r="V212" s="18" t="str">
        <f>IF(A212=3,ROUND(EXPORT!F212,0),"")</f>
        <v/>
      </c>
      <c r="W212" s="18" t="str">
        <f>IF(A212=3,ROUND(EXPORT!J212,0),"")</f>
        <v/>
      </c>
      <c r="X212" s="18" t="str">
        <f>IF(A212=3,ROUND(EXPORT!I212,0),"")</f>
        <v/>
      </c>
      <c r="Y212" s="18" t="str">
        <f>IF(A212=3,ROUND(EXPORT!K212,0),"")</f>
        <v/>
      </c>
      <c r="Z212" s="18" t="str">
        <f>IF(A212=3,ROUND(EXPORT!EG212,1),"")</f>
        <v/>
      </c>
    </row>
    <row r="213" spans="1:32">
      <c r="A213" s="18">
        <f>EXPORT!A213</f>
        <v>3</v>
      </c>
      <c r="B213" s="18" t="str">
        <f>IF(ISBLANK(EXPORT!B213),"",EXPORT!B213)</f>
        <v>Vegetarisch Mittagessen</v>
      </c>
      <c r="C213" s="18" t="str">
        <f t="shared" si="66"/>
        <v>ACG</v>
      </c>
      <c r="D213" s="18" t="str">
        <f t="shared" si="67"/>
        <v xml:space="preserve"> (ACG)</v>
      </c>
      <c r="E213" s="18" t="str">
        <f t="shared" si="68"/>
        <v>Vegetarisch Mittagessen (ACG)</v>
      </c>
      <c r="F213" s="18" t="str">
        <f>IF(OR(EXPORT!EM213=0,EXPORT!EM213="",EXPORT!EM213="0"),"","A")</f>
        <v>A</v>
      </c>
      <c r="G213" s="18" t="str">
        <f>IF(OR(EXPORT!EN213=0,EXPORT!EN213="",EXPORT!EN213="0"),"","B")</f>
        <v/>
      </c>
      <c r="H213" s="18" t="str">
        <f>IF(OR(EXPORT!EO213=0,EXPORT!EO213="",EXPORT!EO213="0"),"","C")</f>
        <v>C</v>
      </c>
      <c r="I213" s="18" t="str">
        <f>IF(OR(EXPORT!EP213=0,EXPORT!EP213="",EXPORT!EP213="0"),"","D")</f>
        <v/>
      </c>
      <c r="J213" s="18" t="str">
        <f>IF(OR(EXPORT!EQ213=0,EXPORT!EQ213="",EXPORT!EQ213="0"),"","E")</f>
        <v/>
      </c>
      <c r="K213" s="18" t="str">
        <f>IF(OR(EXPORT!ER213=0,EXPORT!ER213="",EXPORT!ER213="0"),"","F")</f>
        <v/>
      </c>
      <c r="L213" s="18" t="str">
        <f>IF(OR(EXPORT!ES213=0,EXPORT!ES213="",EXPORT!ES213="0"),"","G")</f>
        <v>G</v>
      </c>
      <c r="M213" s="18" t="str">
        <f>IF(OR(EXPORT!ET213=0,EXPORT!ET213="",EXPORT!ET213="0"),"","H")</f>
        <v/>
      </c>
      <c r="N213" s="18" t="str">
        <f>IF(OR(EXPORT!EU213=0,EXPORT!EU213="",EXPORT!EU213="0"),"","L")</f>
        <v/>
      </c>
      <c r="O213" s="18" t="str">
        <f>IF(OR(EXPORT!EV213=0,EXPORT!EV213="",EXPORT!EV213="0"),"","M")</f>
        <v/>
      </c>
      <c r="P213" s="18" t="str">
        <f>IF(OR(EXPORT!EW213=0,EXPORT!EW213="",EXPORT!EW213="0"),"","N")</f>
        <v/>
      </c>
      <c r="Q213" s="18" t="str">
        <f>IF(OR(EXPORT!EX213=0,EXPORT!EX213="",EXPORT!EX213="0"),"","O")</f>
        <v/>
      </c>
      <c r="R213" s="18" t="str">
        <f>IF(OR(EXPORT!EY213=0,EXPORT!EY213="",EXPORT!EY213="0"),"","P")</f>
        <v/>
      </c>
      <c r="S213" s="18" t="str">
        <f>IF(OR(EXPORT!EZ213=0,EXPORT!EZ213="",EXPORT!EZ213="0"),"","W")</f>
        <v/>
      </c>
      <c r="T213" s="18" t="str">
        <f>IF(OR(EXPORT!FA213=0,EXPORT!FA213="",EXPORT!FA213="0"),"","frei")</f>
        <v/>
      </c>
      <c r="U213" s="18" t="str">
        <f t="shared" si="69"/>
        <v xml:space="preserve">601 Kcal / 39 g Fett / 18 g Proteine / 43 g KH / 3,6 BE </v>
      </c>
      <c r="V213" s="18">
        <f>IF(A213=3,ROUND(EXPORT!F213,0),"")</f>
        <v>601</v>
      </c>
      <c r="W213" s="18">
        <f>IF(A213=3,ROUND(EXPORT!J213,0),"")</f>
        <v>39</v>
      </c>
      <c r="X213" s="18">
        <f>IF(A213=3,ROUND(EXPORT!I213,0),"")</f>
        <v>18</v>
      </c>
      <c r="Y213" s="18">
        <f>IF(A213=3,ROUND(EXPORT!K213,0),"")</f>
        <v>43</v>
      </c>
      <c r="Z213" s="18">
        <f>IF(A213=3,ROUND(EXPORT!EG213,1),"")</f>
        <v>3.6</v>
      </c>
      <c r="AA213" s="18" t="str">
        <f t="shared" ref="AA213" si="71">IF($A213=3,AB213&amp;" Kcal / "&amp;AC213&amp;" g Fett / "&amp;AD213&amp;" g Proteine / "&amp;AE213&amp;" g KH / "&amp;AF213&amp;" BE ","")</f>
        <v xml:space="preserve">858 Kcal / 49 g Fett / 26 g Proteine / 76 g KH / 6,4 BE </v>
      </c>
      <c r="AB213" s="18">
        <f>V213+V207+V225</f>
        <v>858</v>
      </c>
      <c r="AC213" s="18">
        <f t="shared" ref="AC213:AF213" si="72">W213+W207+W225</f>
        <v>49</v>
      </c>
      <c r="AD213" s="18">
        <f t="shared" si="72"/>
        <v>26</v>
      </c>
      <c r="AE213" s="18">
        <f t="shared" si="72"/>
        <v>76</v>
      </c>
      <c r="AF213" s="18">
        <f t="shared" si="72"/>
        <v>6.3999999999999995</v>
      </c>
    </row>
    <row r="214" spans="1:32">
      <c r="A214" s="18">
        <f>EXPORT!A214</f>
        <v>4</v>
      </c>
      <c r="B214" s="18" t="str">
        <f>IF(ISBLANK(EXPORT!B214),"",EXPORT!B214)</f>
        <v xml:space="preserve">Schlutzkrapfen </v>
      </c>
      <c r="C214" s="18" t="str">
        <f t="shared" si="66"/>
        <v>ACG</v>
      </c>
      <c r="D214" s="18" t="str">
        <f t="shared" si="67"/>
        <v xml:space="preserve"> (ACG)</v>
      </c>
      <c r="E214" s="18" t="str">
        <f t="shared" si="68"/>
        <v>Schlutzkrapfen  (ACG)</v>
      </c>
      <c r="F214" s="18" t="str">
        <f>IF(OR(EXPORT!EM214=0,EXPORT!EM214="",EXPORT!EM214="0"),"","A")</f>
        <v>A</v>
      </c>
      <c r="G214" s="18" t="str">
        <f>IF(OR(EXPORT!EN214=0,EXPORT!EN214="",EXPORT!EN214="0"),"","B")</f>
        <v/>
      </c>
      <c r="H214" s="18" t="str">
        <f>IF(OR(EXPORT!EO214=0,EXPORT!EO214="",EXPORT!EO214="0"),"","C")</f>
        <v>C</v>
      </c>
      <c r="I214" s="18" t="str">
        <f>IF(OR(EXPORT!EP214=0,EXPORT!EP214="",EXPORT!EP214="0"),"","D")</f>
        <v/>
      </c>
      <c r="J214" s="18" t="str">
        <f>IF(OR(EXPORT!EQ214=0,EXPORT!EQ214="",EXPORT!EQ214="0"),"","E")</f>
        <v/>
      </c>
      <c r="K214" s="18" t="str">
        <f>IF(OR(EXPORT!ER214=0,EXPORT!ER214="",EXPORT!ER214="0"),"","F")</f>
        <v/>
      </c>
      <c r="L214" s="18" t="str">
        <f>IF(OR(EXPORT!ES214=0,EXPORT!ES214="",EXPORT!ES214="0"),"","G")</f>
        <v>G</v>
      </c>
      <c r="M214" s="18" t="str">
        <f>IF(OR(EXPORT!ET214=0,EXPORT!ET214="",EXPORT!ET214="0"),"","H")</f>
        <v/>
      </c>
      <c r="N214" s="18" t="str">
        <f>IF(OR(EXPORT!EU214=0,EXPORT!EU214="",EXPORT!EU214="0"),"","L")</f>
        <v/>
      </c>
      <c r="O214" s="18" t="str">
        <f>IF(OR(EXPORT!EV214=0,EXPORT!EV214="",EXPORT!EV214="0"),"","M")</f>
        <v/>
      </c>
      <c r="P214" s="18" t="str">
        <f>IF(OR(EXPORT!EW214=0,EXPORT!EW214="",EXPORT!EW214="0"),"","N")</f>
        <v/>
      </c>
      <c r="Q214" s="18" t="str">
        <f>IF(OR(EXPORT!EX214=0,EXPORT!EX214="",EXPORT!EX214="0"),"","O")</f>
        <v/>
      </c>
      <c r="R214" s="18" t="str">
        <f>IF(OR(EXPORT!EY214=0,EXPORT!EY214="",EXPORT!EY214="0"),"","P")</f>
        <v/>
      </c>
      <c r="S214" s="18" t="str">
        <f>IF(OR(EXPORT!EZ214=0,EXPORT!EZ214="",EXPORT!EZ214="0"),"","W")</f>
        <v/>
      </c>
      <c r="T214" s="18" t="str">
        <f>IF(OR(EXPORT!FA214=0,EXPORT!FA214="",EXPORT!FA214="0"),"","frei")</f>
        <v/>
      </c>
      <c r="U214" s="18" t="str">
        <f t="shared" si="69"/>
        <v/>
      </c>
      <c r="V214" s="18" t="str">
        <f>IF(A214=3,ROUND(EXPORT!F214,0),"")</f>
        <v/>
      </c>
      <c r="W214" s="18" t="str">
        <f>IF(A214=3,ROUND(EXPORT!J214,0),"")</f>
        <v/>
      </c>
      <c r="X214" s="18" t="str">
        <f>IF(A214=3,ROUND(EXPORT!I214,0),"")</f>
        <v/>
      </c>
      <c r="Y214" s="18" t="str">
        <f>IF(A214=3,ROUND(EXPORT!K214,0),"")</f>
        <v/>
      </c>
      <c r="Z214" s="18" t="str">
        <f>IF(A214=3,ROUND(EXPORT!EG214,1),"")</f>
        <v/>
      </c>
    </row>
    <row r="215" spans="1:32">
      <c r="A215" s="18">
        <f>EXPORT!A215</f>
        <v>4</v>
      </c>
      <c r="B215" s="18" t="str">
        <f>IF(ISBLANK(EXPORT!B215),"",EXPORT!B215)</f>
        <v xml:space="preserve"> mit</v>
      </c>
      <c r="C215" s="18" t="str">
        <f t="shared" si="66"/>
        <v/>
      </c>
      <c r="D215" s="18" t="str">
        <f t="shared" si="67"/>
        <v/>
      </c>
      <c r="E215" s="18" t="str">
        <f t="shared" si="68"/>
        <v xml:space="preserve"> mit</v>
      </c>
      <c r="F215" s="18" t="str">
        <f>IF(OR(EXPORT!EM215=0,EXPORT!EM215="",EXPORT!EM215="0"),"","A")</f>
        <v/>
      </c>
      <c r="G215" s="18" t="str">
        <f>IF(OR(EXPORT!EN215=0,EXPORT!EN215="",EXPORT!EN215="0"),"","B")</f>
        <v/>
      </c>
      <c r="H215" s="18" t="str">
        <f>IF(OR(EXPORT!EO215=0,EXPORT!EO215="",EXPORT!EO215="0"),"","C")</f>
        <v/>
      </c>
      <c r="I215" s="18" t="str">
        <f>IF(OR(EXPORT!EP215=0,EXPORT!EP215="",EXPORT!EP215="0"),"","D")</f>
        <v/>
      </c>
      <c r="J215" s="18" t="str">
        <f>IF(OR(EXPORT!EQ215=0,EXPORT!EQ215="",EXPORT!EQ215="0"),"","E")</f>
        <v/>
      </c>
      <c r="K215" s="18" t="str">
        <f>IF(OR(EXPORT!ER215=0,EXPORT!ER215="",EXPORT!ER215="0"),"","F")</f>
        <v/>
      </c>
      <c r="L215" s="18" t="str">
        <f>IF(OR(EXPORT!ES215=0,EXPORT!ES215="",EXPORT!ES215="0"),"","G")</f>
        <v/>
      </c>
      <c r="M215" s="18" t="str">
        <f>IF(OR(EXPORT!ET215=0,EXPORT!ET215="",EXPORT!ET215="0"),"","H")</f>
        <v/>
      </c>
      <c r="N215" s="18" t="str">
        <f>IF(OR(EXPORT!EU215=0,EXPORT!EU215="",EXPORT!EU215="0"),"","L")</f>
        <v/>
      </c>
      <c r="O215" s="18" t="str">
        <f>IF(OR(EXPORT!EV215=0,EXPORT!EV215="",EXPORT!EV215="0"),"","M")</f>
        <v/>
      </c>
      <c r="P215" s="18" t="str">
        <f>IF(OR(EXPORT!EW215=0,EXPORT!EW215="",EXPORT!EW215="0"),"","N")</f>
        <v/>
      </c>
      <c r="Q215" s="18" t="str">
        <f>IF(OR(EXPORT!EX215=0,EXPORT!EX215="",EXPORT!EX215="0"),"","O")</f>
        <v/>
      </c>
      <c r="R215" s="18" t="str">
        <f>IF(OR(EXPORT!EY215=0,EXPORT!EY215="",EXPORT!EY215="0"),"","P")</f>
        <v/>
      </c>
      <c r="S215" s="18" t="str">
        <f>IF(OR(EXPORT!EZ215=0,EXPORT!EZ215="",EXPORT!EZ215="0"),"","W")</f>
        <v/>
      </c>
      <c r="T215" s="18" t="str">
        <f>IF(OR(EXPORT!FA215=0,EXPORT!FA215="",EXPORT!FA215="0"),"","frei")</f>
        <v>frei</v>
      </c>
      <c r="U215" s="18" t="str">
        <f t="shared" si="69"/>
        <v/>
      </c>
      <c r="V215" s="18" t="str">
        <f>IF(A215=3,ROUND(EXPORT!F215,0),"")</f>
        <v/>
      </c>
      <c r="W215" s="18" t="str">
        <f>IF(A215=3,ROUND(EXPORT!J215,0),"")</f>
        <v/>
      </c>
      <c r="X215" s="18" t="str">
        <f>IF(A215=3,ROUND(EXPORT!I215,0),"")</f>
        <v/>
      </c>
      <c r="Y215" s="18" t="str">
        <f>IF(A215=3,ROUND(EXPORT!K215,0),"")</f>
        <v/>
      </c>
      <c r="Z215" s="18" t="str">
        <f>IF(A215=3,ROUND(EXPORT!EG215,1),"")</f>
        <v/>
      </c>
    </row>
    <row r="216" spans="1:32">
      <c r="A216" s="18">
        <f>EXPORT!A216</f>
        <v>4</v>
      </c>
      <c r="B216" s="18" t="str">
        <f>IF(ISBLANK(EXPORT!B216),"",EXPORT!B216)</f>
        <v>braune Butter</v>
      </c>
      <c r="C216" s="18" t="str">
        <f t="shared" si="66"/>
        <v>G</v>
      </c>
      <c r="D216" s="18" t="str">
        <f t="shared" si="67"/>
        <v xml:space="preserve"> (G)</v>
      </c>
      <c r="E216" s="18" t="str">
        <f t="shared" si="68"/>
        <v>braune Butter (G)</v>
      </c>
      <c r="F216" s="18" t="str">
        <f>IF(OR(EXPORT!EM216=0,EXPORT!EM216="",EXPORT!EM216="0"),"","A")</f>
        <v/>
      </c>
      <c r="G216" s="18" t="str">
        <f>IF(OR(EXPORT!EN216=0,EXPORT!EN216="",EXPORT!EN216="0"),"","B")</f>
        <v/>
      </c>
      <c r="H216" s="18" t="str">
        <f>IF(OR(EXPORT!EO216=0,EXPORT!EO216="",EXPORT!EO216="0"),"","C")</f>
        <v/>
      </c>
      <c r="I216" s="18" t="str">
        <f>IF(OR(EXPORT!EP216=0,EXPORT!EP216="",EXPORT!EP216="0"),"","D")</f>
        <v/>
      </c>
      <c r="J216" s="18" t="str">
        <f>IF(OR(EXPORT!EQ216=0,EXPORT!EQ216="",EXPORT!EQ216="0"),"","E")</f>
        <v/>
      </c>
      <c r="K216" s="18" t="str">
        <f>IF(OR(EXPORT!ER216=0,EXPORT!ER216="",EXPORT!ER216="0"),"","F")</f>
        <v/>
      </c>
      <c r="L216" s="18" t="str">
        <f>IF(OR(EXPORT!ES216=0,EXPORT!ES216="",EXPORT!ES216="0"),"","G")</f>
        <v>G</v>
      </c>
      <c r="M216" s="18" t="str">
        <f>IF(OR(EXPORT!ET216=0,EXPORT!ET216="",EXPORT!ET216="0"),"","H")</f>
        <v/>
      </c>
      <c r="N216" s="18" t="str">
        <f>IF(OR(EXPORT!EU216=0,EXPORT!EU216="",EXPORT!EU216="0"),"","L")</f>
        <v/>
      </c>
      <c r="O216" s="18" t="str">
        <f>IF(OR(EXPORT!EV216=0,EXPORT!EV216="",EXPORT!EV216="0"),"","M")</f>
        <v/>
      </c>
      <c r="P216" s="18" t="str">
        <f>IF(OR(EXPORT!EW216=0,EXPORT!EW216="",EXPORT!EW216="0"),"","N")</f>
        <v/>
      </c>
      <c r="Q216" s="18" t="str">
        <f>IF(OR(EXPORT!EX216=0,EXPORT!EX216="",EXPORT!EX216="0"),"","O")</f>
        <v/>
      </c>
      <c r="R216" s="18" t="str">
        <f>IF(OR(EXPORT!EY216=0,EXPORT!EY216="",EXPORT!EY216="0"),"","P")</f>
        <v/>
      </c>
      <c r="S216" s="18" t="str">
        <f>IF(OR(EXPORT!EZ216=0,EXPORT!EZ216="",EXPORT!EZ216="0"),"","W")</f>
        <v/>
      </c>
      <c r="T216" s="18" t="str">
        <f>IF(OR(EXPORT!FA216=0,EXPORT!FA216="",EXPORT!FA216="0"),"","frei")</f>
        <v/>
      </c>
      <c r="U216" s="18" t="str">
        <f t="shared" si="69"/>
        <v/>
      </c>
      <c r="V216" s="18" t="str">
        <f>IF(A216=3,ROUND(EXPORT!F216,0),"")</f>
        <v/>
      </c>
      <c r="W216" s="18" t="str">
        <f>IF(A216=3,ROUND(EXPORT!J216,0),"")</f>
        <v/>
      </c>
      <c r="X216" s="18" t="str">
        <f>IF(A216=3,ROUND(EXPORT!I216,0),"")</f>
        <v/>
      </c>
      <c r="Y216" s="18" t="str">
        <f>IF(A216=3,ROUND(EXPORT!K216,0),"")</f>
        <v/>
      </c>
      <c r="Z216" s="18" t="str">
        <f>IF(A216=3,ROUND(EXPORT!EG216,1),"")</f>
        <v/>
      </c>
    </row>
    <row r="217" spans="1:32">
      <c r="A217" s="18">
        <f>EXPORT!A217</f>
        <v>3</v>
      </c>
      <c r="B217" s="18" t="str">
        <f>IF(ISBLANK(EXPORT!B217),"",EXPORT!B217)</f>
        <v>Süß Mittagessen</v>
      </c>
      <c r="C217" s="18" t="str">
        <f t="shared" si="66"/>
        <v>ACG</v>
      </c>
      <c r="D217" s="18" t="str">
        <f t="shared" si="67"/>
        <v xml:space="preserve"> (ACG)</v>
      </c>
      <c r="E217" s="18" t="str">
        <f t="shared" si="68"/>
        <v>Süß Mittagessen (ACG)</v>
      </c>
      <c r="F217" s="18" t="str">
        <f>IF(OR(EXPORT!EM217=0,EXPORT!EM217="",EXPORT!EM217="0"),"","A")</f>
        <v>A</v>
      </c>
      <c r="G217" s="18" t="str">
        <f>IF(OR(EXPORT!EN217=0,EXPORT!EN217="",EXPORT!EN217="0"),"","B")</f>
        <v/>
      </c>
      <c r="H217" s="18" t="str">
        <f>IF(OR(EXPORT!EO217=0,EXPORT!EO217="",EXPORT!EO217="0"),"","C")</f>
        <v>C</v>
      </c>
      <c r="I217" s="18" t="str">
        <f>IF(OR(EXPORT!EP217=0,EXPORT!EP217="",EXPORT!EP217="0"),"","D")</f>
        <v/>
      </c>
      <c r="J217" s="18" t="str">
        <f>IF(OR(EXPORT!EQ217=0,EXPORT!EQ217="",EXPORT!EQ217="0"),"","E")</f>
        <v/>
      </c>
      <c r="K217" s="18" t="str">
        <f>IF(OR(EXPORT!ER217=0,EXPORT!ER217="",EXPORT!ER217="0"),"","F")</f>
        <v/>
      </c>
      <c r="L217" s="18" t="str">
        <f>IF(OR(EXPORT!ES217=0,EXPORT!ES217="",EXPORT!ES217="0"),"","G")</f>
        <v>G</v>
      </c>
      <c r="M217" s="18" t="str">
        <f>IF(OR(EXPORT!ET217=0,EXPORT!ET217="",EXPORT!ET217="0"),"","H")</f>
        <v/>
      </c>
      <c r="N217" s="18" t="str">
        <f>IF(OR(EXPORT!EU217=0,EXPORT!EU217="",EXPORT!EU217="0"),"","L")</f>
        <v/>
      </c>
      <c r="O217" s="18" t="str">
        <f>IF(OR(EXPORT!EV217=0,EXPORT!EV217="",EXPORT!EV217="0"),"","M")</f>
        <v/>
      </c>
      <c r="P217" s="18" t="str">
        <f>IF(OR(EXPORT!EW217=0,EXPORT!EW217="",EXPORT!EW217="0"),"","N")</f>
        <v/>
      </c>
      <c r="Q217" s="18" t="str">
        <f>IF(OR(EXPORT!EX217=0,EXPORT!EX217="",EXPORT!EX217="0"),"","O")</f>
        <v/>
      </c>
      <c r="R217" s="18" t="str">
        <f>IF(OR(EXPORT!EY217=0,EXPORT!EY217="",EXPORT!EY217="0"),"","P")</f>
        <v/>
      </c>
      <c r="S217" s="18" t="str">
        <f>IF(OR(EXPORT!EZ217=0,EXPORT!EZ217="",EXPORT!EZ217="0"),"","W")</f>
        <v/>
      </c>
      <c r="T217" s="18" t="str">
        <f>IF(OR(EXPORT!FA217=0,EXPORT!FA217="",EXPORT!FA217="0"),"","frei")</f>
        <v/>
      </c>
      <c r="U217" s="18" t="str">
        <f t="shared" si="69"/>
        <v xml:space="preserve">464 Kcal / 15 g Fett / 21 g Proteine / 59 g KH / 4,9 BE </v>
      </c>
      <c r="V217" s="18">
        <f>IF(A217=3,ROUND(EXPORT!F217,0),"")</f>
        <v>464</v>
      </c>
      <c r="W217" s="18">
        <f>IF(A217=3,ROUND(EXPORT!J217,0),"")</f>
        <v>15</v>
      </c>
      <c r="X217" s="18">
        <f>IF(A217=3,ROUND(EXPORT!I217,0),"")</f>
        <v>21</v>
      </c>
      <c r="Y217" s="18">
        <f>IF(A217=3,ROUND(EXPORT!K217,0),"")</f>
        <v>59</v>
      </c>
      <c r="Z217" s="18">
        <f>IF(A217=3,ROUND(EXPORT!EG217,1),"")</f>
        <v>4.9000000000000004</v>
      </c>
      <c r="AA217" s="18" t="str">
        <f t="shared" ref="AA217" si="73">IF($A217=3,AB217&amp;" Kcal / "&amp;AC217&amp;" g Fett / "&amp;AD217&amp;" g Proteine / "&amp;AE217&amp;" g KH / "&amp;AF217&amp;" BE ","")</f>
        <v xml:space="preserve">739 Kcal / 26 g Fett / 34 g Proteine / 90 g KH / 7,6 BE </v>
      </c>
      <c r="AB217" s="18">
        <f>V217+V205+V225</f>
        <v>739</v>
      </c>
      <c r="AC217" s="18">
        <f t="shared" ref="AC217:AF217" si="74">W217+W205+W225</f>
        <v>26</v>
      </c>
      <c r="AD217" s="18">
        <f t="shared" si="74"/>
        <v>34</v>
      </c>
      <c r="AE217" s="18">
        <f t="shared" si="74"/>
        <v>90</v>
      </c>
      <c r="AF217" s="18">
        <f t="shared" si="74"/>
        <v>7.6000000000000005</v>
      </c>
    </row>
    <row r="218" spans="1:32">
      <c r="A218" s="18">
        <f>EXPORT!A218</f>
        <v>4</v>
      </c>
      <c r="B218" s="18" t="str">
        <f>IF(ISBLANK(EXPORT!B218),"",EXPORT!B218)</f>
        <v>Topfenauflauf</v>
      </c>
      <c r="C218" s="18" t="str">
        <f t="shared" si="66"/>
        <v>ACG</v>
      </c>
      <c r="D218" s="18" t="str">
        <f t="shared" si="67"/>
        <v xml:space="preserve"> (ACG)</v>
      </c>
      <c r="E218" s="18" t="str">
        <f t="shared" si="68"/>
        <v>Topfenauflauf (ACG)</v>
      </c>
      <c r="F218" s="18" t="str">
        <f>IF(OR(EXPORT!EM218=0,EXPORT!EM218="",EXPORT!EM218="0"),"","A")</f>
        <v>A</v>
      </c>
      <c r="G218" s="18" t="str">
        <f>IF(OR(EXPORT!EN218=0,EXPORT!EN218="",EXPORT!EN218="0"),"","B")</f>
        <v/>
      </c>
      <c r="H218" s="18" t="str">
        <f>IF(OR(EXPORT!EO218=0,EXPORT!EO218="",EXPORT!EO218="0"),"","C")</f>
        <v>C</v>
      </c>
      <c r="I218" s="18" t="str">
        <f>IF(OR(EXPORT!EP218=0,EXPORT!EP218="",EXPORT!EP218="0"),"","D")</f>
        <v/>
      </c>
      <c r="J218" s="18" t="str">
        <f>IF(OR(EXPORT!EQ218=0,EXPORT!EQ218="",EXPORT!EQ218="0"),"","E")</f>
        <v/>
      </c>
      <c r="K218" s="18" t="str">
        <f>IF(OR(EXPORT!ER218=0,EXPORT!ER218="",EXPORT!ER218="0"),"","F")</f>
        <v/>
      </c>
      <c r="L218" s="18" t="str">
        <f>IF(OR(EXPORT!ES218=0,EXPORT!ES218="",EXPORT!ES218="0"),"","G")</f>
        <v>G</v>
      </c>
      <c r="M218" s="18" t="str">
        <f>IF(OR(EXPORT!ET218=0,EXPORT!ET218="",EXPORT!ET218="0"),"","H")</f>
        <v/>
      </c>
      <c r="N218" s="18" t="str">
        <f>IF(OR(EXPORT!EU218=0,EXPORT!EU218="",EXPORT!EU218="0"),"","L")</f>
        <v/>
      </c>
      <c r="O218" s="18" t="str">
        <f>IF(OR(EXPORT!EV218=0,EXPORT!EV218="",EXPORT!EV218="0"),"","M")</f>
        <v/>
      </c>
      <c r="P218" s="18" t="str">
        <f>IF(OR(EXPORT!EW218=0,EXPORT!EW218="",EXPORT!EW218="0"),"","N")</f>
        <v/>
      </c>
      <c r="Q218" s="18" t="str">
        <f>IF(OR(EXPORT!EX218=0,EXPORT!EX218="",EXPORT!EX218="0"),"","O")</f>
        <v/>
      </c>
      <c r="R218" s="18" t="str">
        <f>IF(OR(EXPORT!EY218=0,EXPORT!EY218="",EXPORT!EY218="0"),"","P")</f>
        <v/>
      </c>
      <c r="S218" s="18" t="str">
        <f>IF(OR(EXPORT!EZ218=0,EXPORT!EZ218="",EXPORT!EZ218="0"),"","W")</f>
        <v/>
      </c>
      <c r="T218" s="18" t="str">
        <f>IF(OR(EXPORT!FA218=0,EXPORT!FA218="",EXPORT!FA218="0"),"","frei")</f>
        <v/>
      </c>
      <c r="U218" s="18" t="str">
        <f t="shared" si="69"/>
        <v/>
      </c>
      <c r="V218" s="18" t="str">
        <f>IF(A218=3,ROUND(EXPORT!F218,0),"")</f>
        <v/>
      </c>
      <c r="W218" s="18" t="str">
        <f>IF(A218=3,ROUND(EXPORT!J218,0),"")</f>
        <v/>
      </c>
      <c r="X218" s="18" t="str">
        <f>IF(A218=3,ROUND(EXPORT!I218,0),"")</f>
        <v/>
      </c>
      <c r="Y218" s="18" t="str">
        <f>IF(A218=3,ROUND(EXPORT!K218,0),"")</f>
        <v/>
      </c>
      <c r="Z218" s="18" t="str">
        <f>IF(A218=3,ROUND(EXPORT!EG218,1),"")</f>
        <v/>
      </c>
    </row>
    <row r="219" spans="1:32">
      <c r="A219" s="18">
        <f>EXPORT!A219</f>
        <v>4</v>
      </c>
      <c r="B219" s="18" t="str">
        <f>IF(ISBLANK(EXPORT!B219),"",EXPORT!B219)</f>
        <v xml:space="preserve"> mit</v>
      </c>
      <c r="C219" s="18" t="str">
        <f t="shared" si="66"/>
        <v/>
      </c>
      <c r="D219" s="18" t="str">
        <f t="shared" si="67"/>
        <v/>
      </c>
      <c r="E219" s="18" t="str">
        <f t="shared" si="68"/>
        <v xml:space="preserve"> mit</v>
      </c>
      <c r="F219" s="18" t="str">
        <f>IF(OR(EXPORT!EM219=0,EXPORT!EM219="",EXPORT!EM219="0"),"","A")</f>
        <v/>
      </c>
      <c r="G219" s="18" t="str">
        <f>IF(OR(EXPORT!EN219=0,EXPORT!EN219="",EXPORT!EN219="0"),"","B")</f>
        <v/>
      </c>
      <c r="H219" s="18" t="str">
        <f>IF(OR(EXPORT!EO219=0,EXPORT!EO219="",EXPORT!EO219="0"),"","C")</f>
        <v/>
      </c>
      <c r="I219" s="18" t="str">
        <f>IF(OR(EXPORT!EP219=0,EXPORT!EP219="",EXPORT!EP219="0"),"","D")</f>
        <v/>
      </c>
      <c r="J219" s="18" t="str">
        <f>IF(OR(EXPORT!EQ219=0,EXPORT!EQ219="",EXPORT!EQ219="0"),"","E")</f>
        <v/>
      </c>
      <c r="K219" s="18" t="str">
        <f>IF(OR(EXPORT!ER219=0,EXPORT!ER219="",EXPORT!ER219="0"),"","F")</f>
        <v/>
      </c>
      <c r="L219" s="18" t="str">
        <f>IF(OR(EXPORT!ES219=0,EXPORT!ES219="",EXPORT!ES219="0"),"","G")</f>
        <v/>
      </c>
      <c r="M219" s="18" t="str">
        <f>IF(OR(EXPORT!ET219=0,EXPORT!ET219="",EXPORT!ET219="0"),"","H")</f>
        <v/>
      </c>
      <c r="N219" s="18" t="str">
        <f>IF(OR(EXPORT!EU219=0,EXPORT!EU219="",EXPORT!EU219="0"),"","L")</f>
        <v/>
      </c>
      <c r="O219" s="18" t="str">
        <f>IF(OR(EXPORT!EV219=0,EXPORT!EV219="",EXPORT!EV219="0"),"","M")</f>
        <v/>
      </c>
      <c r="P219" s="18" t="str">
        <f>IF(OR(EXPORT!EW219=0,EXPORT!EW219="",EXPORT!EW219="0"),"","N")</f>
        <v/>
      </c>
      <c r="Q219" s="18" t="str">
        <f>IF(OR(EXPORT!EX219=0,EXPORT!EX219="",EXPORT!EX219="0"),"","O")</f>
        <v/>
      </c>
      <c r="R219" s="18" t="str">
        <f>IF(OR(EXPORT!EY219=0,EXPORT!EY219="",EXPORT!EY219="0"),"","P")</f>
        <v/>
      </c>
      <c r="S219" s="18" t="str">
        <f>IF(OR(EXPORT!EZ219=0,EXPORT!EZ219="",EXPORT!EZ219="0"),"","W")</f>
        <v/>
      </c>
      <c r="T219" s="18" t="str">
        <f>IF(OR(EXPORT!FA219=0,EXPORT!FA219="",EXPORT!FA219="0"),"","frei")</f>
        <v>frei</v>
      </c>
      <c r="U219" s="18" t="str">
        <f t="shared" si="69"/>
        <v/>
      </c>
      <c r="V219" s="18" t="str">
        <f>IF(A219=3,ROUND(EXPORT!F219,0),"")</f>
        <v/>
      </c>
      <c r="W219" s="18" t="str">
        <f>IF(A219=3,ROUND(EXPORT!J219,0),"")</f>
        <v/>
      </c>
      <c r="X219" s="18" t="str">
        <f>IF(A219=3,ROUND(EXPORT!I219,0),"")</f>
        <v/>
      </c>
      <c r="Y219" s="18" t="str">
        <f>IF(A219=3,ROUND(EXPORT!K219,0),"")</f>
        <v/>
      </c>
      <c r="Z219" s="18" t="str">
        <f>IF(A219=3,ROUND(EXPORT!EG219,1),"")</f>
        <v/>
      </c>
    </row>
    <row r="220" spans="1:32">
      <c r="A220" s="18">
        <f>EXPORT!A220</f>
        <v>4</v>
      </c>
      <c r="B220" s="18" t="str">
        <f>IF(ISBLANK(EXPORT!B220),"",EXPORT!B220)</f>
        <v xml:space="preserve"> Birnenstücken</v>
      </c>
      <c r="C220" s="18" t="str">
        <f t="shared" si="66"/>
        <v/>
      </c>
      <c r="D220" s="18" t="str">
        <f t="shared" si="67"/>
        <v/>
      </c>
      <c r="E220" s="18" t="str">
        <f t="shared" si="68"/>
        <v xml:space="preserve"> Birnenstücken</v>
      </c>
      <c r="F220" s="18" t="str">
        <f>IF(OR(EXPORT!EM220=0,EXPORT!EM220="",EXPORT!EM220="0"),"","A")</f>
        <v/>
      </c>
      <c r="G220" s="18" t="str">
        <f>IF(OR(EXPORT!EN220=0,EXPORT!EN220="",EXPORT!EN220="0"),"","B")</f>
        <v/>
      </c>
      <c r="H220" s="18" t="str">
        <f>IF(OR(EXPORT!EO220=0,EXPORT!EO220="",EXPORT!EO220="0"),"","C")</f>
        <v/>
      </c>
      <c r="I220" s="18" t="str">
        <f>IF(OR(EXPORT!EP220=0,EXPORT!EP220="",EXPORT!EP220="0"),"","D")</f>
        <v/>
      </c>
      <c r="J220" s="18" t="str">
        <f>IF(OR(EXPORT!EQ220=0,EXPORT!EQ220="",EXPORT!EQ220="0"),"","E")</f>
        <v/>
      </c>
      <c r="K220" s="18" t="str">
        <f>IF(OR(EXPORT!ER220=0,EXPORT!ER220="",EXPORT!ER220="0"),"","F")</f>
        <v/>
      </c>
      <c r="L220" s="18" t="str">
        <f>IF(OR(EXPORT!ES220=0,EXPORT!ES220="",EXPORT!ES220="0"),"","G")</f>
        <v/>
      </c>
      <c r="M220" s="18" t="str">
        <f>IF(OR(EXPORT!ET220=0,EXPORT!ET220="",EXPORT!ET220="0"),"","H")</f>
        <v/>
      </c>
      <c r="N220" s="18" t="str">
        <f>IF(OR(EXPORT!EU220=0,EXPORT!EU220="",EXPORT!EU220="0"),"","L")</f>
        <v/>
      </c>
      <c r="O220" s="18" t="str">
        <f>IF(OR(EXPORT!EV220=0,EXPORT!EV220="",EXPORT!EV220="0"),"","M")</f>
        <v/>
      </c>
      <c r="P220" s="18" t="str">
        <f>IF(OR(EXPORT!EW220=0,EXPORT!EW220="",EXPORT!EW220="0"),"","N")</f>
        <v/>
      </c>
      <c r="Q220" s="18" t="str">
        <f>IF(OR(EXPORT!EX220=0,EXPORT!EX220="",EXPORT!EX220="0"),"","O")</f>
        <v/>
      </c>
      <c r="R220" s="18" t="str">
        <f>IF(OR(EXPORT!EY220=0,EXPORT!EY220="",EXPORT!EY220="0"),"","P")</f>
        <v/>
      </c>
      <c r="S220" s="18" t="str">
        <f>IF(OR(EXPORT!EZ220=0,EXPORT!EZ220="",EXPORT!EZ220="0"),"","W")</f>
        <v/>
      </c>
      <c r="T220" s="18" t="str">
        <f>IF(OR(EXPORT!FA220=0,EXPORT!FA220="",EXPORT!FA220="0"),"","frei")</f>
        <v>frei</v>
      </c>
      <c r="U220" s="18" t="str">
        <f t="shared" si="69"/>
        <v/>
      </c>
      <c r="V220" s="18" t="str">
        <f>IF(A220=3,ROUND(EXPORT!F220,0),"")</f>
        <v/>
      </c>
      <c r="W220" s="18" t="str">
        <f>IF(A220=3,ROUND(EXPORT!J220,0),"")</f>
        <v/>
      </c>
      <c r="X220" s="18" t="str">
        <f>IF(A220=3,ROUND(EXPORT!I220,0),"")</f>
        <v/>
      </c>
      <c r="Y220" s="18" t="str">
        <f>IF(A220=3,ROUND(EXPORT!K220,0),"")</f>
        <v/>
      </c>
      <c r="Z220" s="18" t="str">
        <f>IF(A220=3,ROUND(EXPORT!EG220,1),"")</f>
        <v/>
      </c>
    </row>
    <row r="221" spans="1:32">
      <c r="A221" s="18">
        <f>EXPORT!A221</f>
        <v>3</v>
      </c>
      <c r="B221" s="18" t="str">
        <f>IF(ISBLANK(EXPORT!B221),"",EXPORT!B221)</f>
        <v>Brei Salzig Mittag</v>
      </c>
      <c r="C221" s="18" t="str">
        <f t="shared" si="66"/>
        <v>ACG</v>
      </c>
      <c r="D221" s="18" t="str">
        <f t="shared" si="67"/>
        <v xml:space="preserve"> (ACG)</v>
      </c>
      <c r="E221" s="18" t="str">
        <f t="shared" si="68"/>
        <v>Brei Salzig Mittag (ACG)</v>
      </c>
      <c r="F221" s="18" t="str">
        <f>IF(OR(EXPORT!EM221=0,EXPORT!EM221="",EXPORT!EM221="0"),"","A")</f>
        <v>A</v>
      </c>
      <c r="G221" s="18" t="str">
        <f>IF(OR(EXPORT!EN221=0,EXPORT!EN221="",EXPORT!EN221="0"),"","B")</f>
        <v/>
      </c>
      <c r="H221" s="18" t="str">
        <f>IF(OR(EXPORT!EO221=0,EXPORT!EO221="",EXPORT!EO221="0"),"","C")</f>
        <v>C</v>
      </c>
      <c r="I221" s="18" t="str">
        <f>IF(OR(EXPORT!EP221=0,EXPORT!EP221="",EXPORT!EP221="0"),"","D")</f>
        <v/>
      </c>
      <c r="J221" s="18" t="str">
        <f>IF(OR(EXPORT!EQ221=0,EXPORT!EQ221="",EXPORT!EQ221="0"),"","E")</f>
        <v/>
      </c>
      <c r="K221" s="18" t="str">
        <f>IF(OR(EXPORT!ER221=0,EXPORT!ER221="",EXPORT!ER221="0"),"","F")</f>
        <v/>
      </c>
      <c r="L221" s="18" t="str">
        <f>IF(OR(EXPORT!ES221=0,EXPORT!ES221="",EXPORT!ES221="0"),"","G")</f>
        <v>G</v>
      </c>
      <c r="M221" s="18" t="str">
        <f>IF(OR(EXPORT!ET221=0,EXPORT!ET221="",EXPORT!ET221="0"),"","H")</f>
        <v/>
      </c>
      <c r="N221" s="18" t="str">
        <f>IF(OR(EXPORT!EU221=0,EXPORT!EU221="",EXPORT!EU221="0"),"","L")</f>
        <v/>
      </c>
      <c r="O221" s="18" t="str">
        <f>IF(OR(EXPORT!EV221=0,EXPORT!EV221="",EXPORT!EV221="0"),"","M")</f>
        <v/>
      </c>
      <c r="P221" s="18" t="str">
        <f>IF(OR(EXPORT!EW221=0,EXPORT!EW221="",EXPORT!EW221="0"),"","N")</f>
        <v/>
      </c>
      <c r="Q221" s="18" t="str">
        <f>IF(OR(EXPORT!EX221=0,EXPORT!EX221="",EXPORT!EX221="0"),"","O")</f>
        <v/>
      </c>
      <c r="R221" s="18" t="str">
        <f>IF(OR(EXPORT!EY221=0,EXPORT!EY221="",EXPORT!EY221="0"),"","P")</f>
        <v/>
      </c>
      <c r="S221" s="18" t="str">
        <f>IF(OR(EXPORT!EZ221=0,EXPORT!EZ221="",EXPORT!EZ221="0"),"","W")</f>
        <v/>
      </c>
      <c r="T221" s="18" t="str">
        <f>IF(OR(EXPORT!FA221=0,EXPORT!FA221="",EXPORT!FA221="0"),"","frei")</f>
        <v/>
      </c>
      <c r="U221" s="18" t="str">
        <f t="shared" si="69"/>
        <v xml:space="preserve">399 Kcal / 26 g Fett / 20 g Proteine / 18 g KH / 1,5 BE </v>
      </c>
      <c r="V221" s="18">
        <f>IF(A221=3,ROUND(EXPORT!F221,0),"")</f>
        <v>399</v>
      </c>
      <c r="W221" s="18">
        <f>IF(A221=3,ROUND(EXPORT!J221,0),"")</f>
        <v>26</v>
      </c>
      <c r="X221" s="18">
        <f>IF(A221=3,ROUND(EXPORT!I221,0),"")</f>
        <v>20</v>
      </c>
      <c r="Y221" s="18">
        <f>IF(A221=3,ROUND(EXPORT!K221,0),"")</f>
        <v>18</v>
      </c>
      <c r="Z221" s="18">
        <f>IF(A221=3,ROUND(EXPORT!EG221,1),"")</f>
        <v>1.5</v>
      </c>
      <c r="AA221" s="18" t="str">
        <f t="shared" ref="AA221" si="75">IF($A221=3,AB221&amp;" Kcal / "&amp;AC221&amp;" g Fett / "&amp;AD221&amp;" g Proteine / "&amp;AE221&amp;" g KH / "&amp;AF221&amp;" BE ","")</f>
        <v xml:space="preserve">399 Kcal / 26 g Fett / 20 g Proteine / 18 g KH / 1,5 BE </v>
      </c>
      <c r="AB221" s="18">
        <f>V221</f>
        <v>399</v>
      </c>
      <c r="AC221" s="18">
        <f t="shared" ref="AC221:AF221" si="76">W221</f>
        <v>26</v>
      </c>
      <c r="AD221" s="18">
        <f t="shared" si="76"/>
        <v>20</v>
      </c>
      <c r="AE221" s="18">
        <f t="shared" si="76"/>
        <v>18</v>
      </c>
      <c r="AF221" s="18">
        <f t="shared" si="76"/>
        <v>1.5</v>
      </c>
    </row>
    <row r="222" spans="1:32">
      <c r="A222" s="18">
        <f>EXPORT!A222</f>
        <v>4</v>
      </c>
      <c r="B222" s="18" t="str">
        <f>IF(ISBLANK(EXPORT!B222),"",EXPORT!B222)</f>
        <v xml:space="preserve"> Bratlflan</v>
      </c>
      <c r="C222" s="18" t="str">
        <f t="shared" si="66"/>
        <v>ACG</v>
      </c>
      <c r="D222" s="18" t="str">
        <f t="shared" si="67"/>
        <v xml:space="preserve"> (ACG)</v>
      </c>
      <c r="E222" s="18" t="str">
        <f t="shared" si="68"/>
        <v xml:space="preserve"> Bratlflan (ACG)</v>
      </c>
      <c r="F222" s="18" t="str">
        <f>IF(OR(EXPORT!EM222=0,EXPORT!EM222="",EXPORT!EM222="0"),"","A")</f>
        <v>A</v>
      </c>
      <c r="G222" s="18" t="str">
        <f>IF(OR(EXPORT!EN222=0,EXPORT!EN222="",EXPORT!EN222="0"),"","B")</f>
        <v/>
      </c>
      <c r="H222" s="18" t="str">
        <f>IF(OR(EXPORT!EO222=0,EXPORT!EO222="",EXPORT!EO222="0"),"","C")</f>
        <v>C</v>
      </c>
      <c r="I222" s="18" t="str">
        <f>IF(OR(EXPORT!EP222=0,EXPORT!EP222="",EXPORT!EP222="0"),"","D")</f>
        <v/>
      </c>
      <c r="J222" s="18" t="str">
        <f>IF(OR(EXPORT!EQ222=0,EXPORT!EQ222="",EXPORT!EQ222="0"),"","E")</f>
        <v/>
      </c>
      <c r="K222" s="18" t="str">
        <f>IF(OR(EXPORT!ER222=0,EXPORT!ER222="",EXPORT!ER222="0"),"","F")</f>
        <v/>
      </c>
      <c r="L222" s="18" t="str">
        <f>IF(OR(EXPORT!ES222=0,EXPORT!ES222="",EXPORT!ES222="0"),"","G")</f>
        <v>G</v>
      </c>
      <c r="M222" s="18" t="str">
        <f>IF(OR(EXPORT!ET222=0,EXPORT!ET222="",EXPORT!ET222="0"),"","H")</f>
        <v/>
      </c>
      <c r="N222" s="18" t="str">
        <f>IF(OR(EXPORT!EU222=0,EXPORT!EU222="",EXPORT!EU222="0"),"","L")</f>
        <v/>
      </c>
      <c r="O222" s="18" t="str">
        <f>IF(OR(EXPORT!EV222=0,EXPORT!EV222="",EXPORT!EV222="0"),"","M")</f>
        <v/>
      </c>
      <c r="P222" s="18" t="str">
        <f>IF(OR(EXPORT!EW222=0,EXPORT!EW222="",EXPORT!EW222="0"),"","N")</f>
        <v/>
      </c>
      <c r="Q222" s="18" t="str">
        <f>IF(OR(EXPORT!EX222=0,EXPORT!EX222="",EXPORT!EX222="0"),"","O")</f>
        <v/>
      </c>
      <c r="R222" s="18" t="str">
        <f>IF(OR(EXPORT!EY222=0,EXPORT!EY222="",EXPORT!EY222="0"),"","P")</f>
        <v/>
      </c>
      <c r="S222" s="18" t="str">
        <f>IF(OR(EXPORT!EZ222=0,EXPORT!EZ222="",EXPORT!EZ222="0"),"","W")</f>
        <v/>
      </c>
      <c r="T222" s="18" t="str">
        <f>IF(OR(EXPORT!FA222=0,EXPORT!FA222="",EXPORT!FA222="0"),"","frei")</f>
        <v/>
      </c>
      <c r="U222" s="18" t="str">
        <f t="shared" si="69"/>
        <v/>
      </c>
      <c r="V222" s="18" t="str">
        <f>IF(A222=3,ROUND(EXPORT!F222,0),"")</f>
        <v/>
      </c>
      <c r="W222" s="18" t="str">
        <f>IF(A222=3,ROUND(EXPORT!J222,0),"")</f>
        <v/>
      </c>
      <c r="X222" s="18" t="str">
        <f>IF(A222=3,ROUND(EXPORT!I222,0),"")</f>
        <v/>
      </c>
      <c r="Y222" s="18" t="str">
        <f>IF(A222=3,ROUND(EXPORT!K222,0),"")</f>
        <v/>
      </c>
      <c r="Z222" s="18" t="str">
        <f>IF(A222=3,ROUND(EXPORT!EG222,1),"")</f>
        <v/>
      </c>
    </row>
    <row r="223" spans="1:32">
      <c r="A223" s="18">
        <f>EXPORT!A223</f>
        <v>4</v>
      </c>
      <c r="B223" s="18" t="str">
        <f>IF(ISBLANK(EXPORT!B223),"",EXPORT!B223)</f>
        <v xml:space="preserve"> Erdäpfel-Zwiebelpüree</v>
      </c>
      <c r="C223" s="18" t="str">
        <f t="shared" si="66"/>
        <v>G</v>
      </c>
      <c r="D223" s="18" t="str">
        <f t="shared" si="67"/>
        <v xml:space="preserve"> (G)</v>
      </c>
      <c r="E223" s="18" t="str">
        <f t="shared" si="68"/>
        <v xml:space="preserve"> Erdäpfel-Zwiebelpüree (G)</v>
      </c>
      <c r="F223" s="18" t="str">
        <f>IF(OR(EXPORT!EM223=0,EXPORT!EM223="",EXPORT!EM223="0"),"","A")</f>
        <v/>
      </c>
      <c r="G223" s="18" t="str">
        <f>IF(OR(EXPORT!EN223=0,EXPORT!EN223="",EXPORT!EN223="0"),"","B")</f>
        <v/>
      </c>
      <c r="H223" s="18" t="str">
        <f>IF(OR(EXPORT!EO223=0,EXPORT!EO223="",EXPORT!EO223="0"),"","C")</f>
        <v/>
      </c>
      <c r="I223" s="18" t="str">
        <f>IF(OR(EXPORT!EP223=0,EXPORT!EP223="",EXPORT!EP223="0"),"","D")</f>
        <v/>
      </c>
      <c r="J223" s="18" t="str">
        <f>IF(OR(EXPORT!EQ223=0,EXPORT!EQ223="",EXPORT!EQ223="0"),"","E")</f>
        <v/>
      </c>
      <c r="K223" s="18" t="str">
        <f>IF(OR(EXPORT!ER223=0,EXPORT!ER223="",EXPORT!ER223="0"),"","F")</f>
        <v/>
      </c>
      <c r="L223" s="18" t="str">
        <f>IF(OR(EXPORT!ES223=0,EXPORT!ES223="",EXPORT!ES223="0"),"","G")</f>
        <v>G</v>
      </c>
      <c r="M223" s="18" t="str">
        <f>IF(OR(EXPORT!ET223=0,EXPORT!ET223="",EXPORT!ET223="0"),"","H")</f>
        <v/>
      </c>
      <c r="N223" s="18" t="str">
        <f>IF(OR(EXPORT!EU223=0,EXPORT!EU223="",EXPORT!EU223="0"),"","L")</f>
        <v/>
      </c>
      <c r="O223" s="18" t="str">
        <f>IF(OR(EXPORT!EV223=0,EXPORT!EV223="",EXPORT!EV223="0"),"","M")</f>
        <v/>
      </c>
      <c r="P223" s="18" t="str">
        <f>IF(OR(EXPORT!EW223=0,EXPORT!EW223="",EXPORT!EW223="0"),"","N")</f>
        <v/>
      </c>
      <c r="Q223" s="18" t="str">
        <f>IF(OR(EXPORT!EX223=0,EXPORT!EX223="",EXPORT!EX223="0"),"","O")</f>
        <v/>
      </c>
      <c r="R223" s="18" t="str">
        <f>IF(OR(EXPORT!EY223=0,EXPORT!EY223="",EXPORT!EY223="0"),"","P")</f>
        <v/>
      </c>
      <c r="S223" s="18" t="str">
        <f>IF(OR(EXPORT!EZ223=0,EXPORT!EZ223="",EXPORT!EZ223="0"),"","W")</f>
        <v/>
      </c>
      <c r="T223" s="18" t="str">
        <f>IF(OR(EXPORT!FA223=0,EXPORT!FA223="",EXPORT!FA223="0"),"","frei")</f>
        <v/>
      </c>
      <c r="U223" s="18" t="str">
        <f t="shared" si="69"/>
        <v/>
      </c>
      <c r="V223" s="18" t="str">
        <f>IF(A223=3,ROUND(EXPORT!F223,0),"")</f>
        <v/>
      </c>
      <c r="W223" s="18" t="str">
        <f>IF(A223=3,ROUND(EXPORT!J223,0),"")</f>
        <v/>
      </c>
      <c r="X223" s="18" t="str">
        <f>IF(A223=3,ROUND(EXPORT!I223,0),"")</f>
        <v/>
      </c>
      <c r="Y223" s="18" t="str">
        <f>IF(A223=3,ROUND(EXPORT!K223,0),"")</f>
        <v/>
      </c>
      <c r="Z223" s="18" t="str">
        <f>IF(A223=3,ROUND(EXPORT!EG223,1),"")</f>
        <v/>
      </c>
    </row>
    <row r="224" spans="1:32">
      <c r="A224" s="18">
        <f>EXPORT!A224</f>
        <v>4</v>
      </c>
      <c r="B224" s="18" t="str">
        <f>IF(ISBLANK(EXPORT!B224),"",EXPORT!B224)</f>
        <v xml:space="preserve"> püriertes Sauerkraut</v>
      </c>
      <c r="C224" s="18" t="str">
        <f t="shared" si="66"/>
        <v>G</v>
      </c>
      <c r="D224" s="18" t="str">
        <f t="shared" si="67"/>
        <v xml:space="preserve"> (G)</v>
      </c>
      <c r="E224" s="18" t="str">
        <f t="shared" si="68"/>
        <v xml:space="preserve"> püriertes Sauerkraut (G)</v>
      </c>
      <c r="F224" s="18" t="str">
        <f>IF(OR(EXPORT!EM224=0,EXPORT!EM224="",EXPORT!EM224="0"),"","A")</f>
        <v/>
      </c>
      <c r="G224" s="18" t="str">
        <f>IF(OR(EXPORT!EN224=0,EXPORT!EN224="",EXPORT!EN224="0"),"","B")</f>
        <v/>
      </c>
      <c r="H224" s="18" t="str">
        <f>IF(OR(EXPORT!EO224=0,EXPORT!EO224="",EXPORT!EO224="0"),"","C")</f>
        <v/>
      </c>
      <c r="I224" s="18" t="str">
        <f>IF(OR(EXPORT!EP224=0,EXPORT!EP224="",EXPORT!EP224="0"),"","D")</f>
        <v/>
      </c>
      <c r="J224" s="18" t="str">
        <f>IF(OR(EXPORT!EQ224=0,EXPORT!EQ224="",EXPORT!EQ224="0"),"","E")</f>
        <v/>
      </c>
      <c r="K224" s="18" t="str">
        <f>IF(OR(EXPORT!ER224=0,EXPORT!ER224="",EXPORT!ER224="0"),"","F")</f>
        <v/>
      </c>
      <c r="L224" s="18" t="str">
        <f>IF(OR(EXPORT!ES224=0,EXPORT!ES224="",EXPORT!ES224="0"),"","G")</f>
        <v>G</v>
      </c>
      <c r="M224" s="18" t="str">
        <f>IF(OR(EXPORT!ET224=0,EXPORT!ET224="",EXPORT!ET224="0"),"","H")</f>
        <v/>
      </c>
      <c r="N224" s="18" t="str">
        <f>IF(OR(EXPORT!EU224=0,EXPORT!EU224="",EXPORT!EU224="0"),"","L")</f>
        <v/>
      </c>
      <c r="O224" s="18" t="str">
        <f>IF(OR(EXPORT!EV224=0,EXPORT!EV224="",EXPORT!EV224="0"),"","M")</f>
        <v/>
      </c>
      <c r="P224" s="18" t="str">
        <f>IF(OR(EXPORT!EW224=0,EXPORT!EW224="",EXPORT!EW224="0"),"","N")</f>
        <v/>
      </c>
      <c r="Q224" s="18" t="str">
        <f>IF(OR(EXPORT!EX224=0,EXPORT!EX224="",EXPORT!EX224="0"),"","O")</f>
        <v/>
      </c>
      <c r="R224" s="18" t="str">
        <f>IF(OR(EXPORT!EY224=0,EXPORT!EY224="",EXPORT!EY224="0"),"","P")</f>
        <v/>
      </c>
      <c r="S224" s="18" t="str">
        <f>IF(OR(EXPORT!EZ224=0,EXPORT!EZ224="",EXPORT!EZ224="0"),"","W")</f>
        <v/>
      </c>
      <c r="T224" s="18" t="str">
        <f>IF(OR(EXPORT!FA224=0,EXPORT!FA224="",EXPORT!FA224="0"),"","frei")</f>
        <v/>
      </c>
      <c r="U224" s="18" t="str">
        <f t="shared" si="69"/>
        <v/>
      </c>
      <c r="V224" s="18" t="str">
        <f>IF(A224=3,ROUND(EXPORT!F224,0),"")</f>
        <v/>
      </c>
      <c r="W224" s="18" t="str">
        <f>IF(A224=3,ROUND(EXPORT!J224,0),"")</f>
        <v/>
      </c>
      <c r="X224" s="18" t="str">
        <f>IF(A224=3,ROUND(EXPORT!I224,0),"")</f>
        <v/>
      </c>
      <c r="Y224" s="18" t="str">
        <f>IF(A224=3,ROUND(EXPORT!K224,0),"")</f>
        <v/>
      </c>
      <c r="Z224" s="18" t="str">
        <f>IF(A224=3,ROUND(EXPORT!EG224,1),"")</f>
        <v/>
      </c>
    </row>
    <row r="225" spans="1:32">
      <c r="A225" s="18">
        <f>EXPORT!A225</f>
        <v>3</v>
      </c>
      <c r="B225" s="18" t="str">
        <f>IF(ISBLANK(EXPORT!B225),"",EXPORT!B225)</f>
        <v>Dessert Mittagessen</v>
      </c>
      <c r="C225" s="18" t="str">
        <f t="shared" si="66"/>
        <v>AC</v>
      </c>
      <c r="D225" s="18" t="str">
        <f t="shared" si="67"/>
        <v xml:space="preserve"> (AC)</v>
      </c>
      <c r="E225" s="18" t="str">
        <f t="shared" si="68"/>
        <v>Dessert Mittagessen (AC)</v>
      </c>
      <c r="F225" s="18" t="str">
        <f>IF(OR(EXPORT!EM225=0,EXPORT!EM225="",EXPORT!EM225="0"),"","A")</f>
        <v>A</v>
      </c>
      <c r="G225" s="18" t="str">
        <f>IF(OR(EXPORT!EN225=0,EXPORT!EN225="",EXPORT!EN225="0"),"","B")</f>
        <v/>
      </c>
      <c r="H225" s="18" t="str">
        <f>IF(OR(EXPORT!EO225=0,EXPORT!EO225="",EXPORT!EO225="0"),"","C")</f>
        <v>C</v>
      </c>
      <c r="I225" s="18" t="str">
        <f>IF(OR(EXPORT!EP225=0,EXPORT!EP225="",EXPORT!EP225="0"),"","D")</f>
        <v/>
      </c>
      <c r="J225" s="18" t="str">
        <f>IF(OR(EXPORT!EQ225=0,EXPORT!EQ225="",EXPORT!EQ225="0"),"","E")</f>
        <v/>
      </c>
      <c r="K225" s="18" t="str">
        <f>IF(OR(EXPORT!ER225=0,EXPORT!ER225="",EXPORT!ER225="0"),"","F")</f>
        <v/>
      </c>
      <c r="L225" s="18" t="str">
        <f>IF(OR(EXPORT!ES225=0,EXPORT!ES225="",EXPORT!ES225="0"),"","G")</f>
        <v/>
      </c>
      <c r="M225" s="18" t="str">
        <f>IF(OR(EXPORT!ET225=0,EXPORT!ET225="",EXPORT!ET225="0"),"","H")</f>
        <v/>
      </c>
      <c r="N225" s="18" t="str">
        <f>IF(OR(EXPORT!EU225=0,EXPORT!EU225="",EXPORT!EU225="0"),"","L")</f>
        <v/>
      </c>
      <c r="O225" s="18" t="str">
        <f>IF(OR(EXPORT!EV225=0,EXPORT!EV225="",EXPORT!EV225="0"),"","M")</f>
        <v/>
      </c>
      <c r="P225" s="18" t="str">
        <f>IF(OR(EXPORT!EW225=0,EXPORT!EW225="",EXPORT!EW225="0"),"","N")</f>
        <v/>
      </c>
      <c r="Q225" s="18" t="str">
        <f>IF(OR(EXPORT!EX225=0,EXPORT!EX225="",EXPORT!EX225="0"),"","O")</f>
        <v/>
      </c>
      <c r="R225" s="18" t="str">
        <f>IF(OR(EXPORT!EY225=0,EXPORT!EY225="",EXPORT!EY225="0"),"","P")</f>
        <v/>
      </c>
      <c r="S225" s="18" t="str">
        <f>IF(OR(EXPORT!EZ225=0,EXPORT!EZ225="",EXPORT!EZ225="0"),"","W")</f>
        <v/>
      </c>
      <c r="T225" s="18" t="str">
        <f>IF(OR(EXPORT!FA225=0,EXPORT!FA225="",EXPORT!FA225="0"),"","frei")</f>
        <v/>
      </c>
      <c r="U225" s="18" t="str">
        <f t="shared" si="69"/>
        <v xml:space="preserve">112 Kcal / 2 g Fett / 3 g Proteine / 21 g KH / 1,8 BE </v>
      </c>
      <c r="V225" s="18">
        <f>IF(A225=3,ROUND(EXPORT!F225,0),"")</f>
        <v>112</v>
      </c>
      <c r="W225" s="18">
        <f>IF(A225=3,ROUND(EXPORT!J225,0),"")</f>
        <v>2</v>
      </c>
      <c r="X225" s="18">
        <f>IF(A225=3,ROUND(EXPORT!I225,0),"")</f>
        <v>3</v>
      </c>
      <c r="Y225" s="18">
        <f>IF(A225=3,ROUND(EXPORT!K225,0),"")</f>
        <v>21</v>
      </c>
      <c r="Z225" s="18">
        <f>IF(A225=3,ROUND(EXPORT!EG225,1),"")</f>
        <v>1.8</v>
      </c>
      <c r="AA225" s="18" t="str">
        <f t="shared" ref="AA225:AA226" si="77">IF($A225=3,AB225&amp;" Kcal / "&amp;AC225&amp;" g Fett / "&amp;AD225&amp;" g Proteine / "&amp;AE225&amp;" g KH / "&amp;AF225&amp;" BE ","")</f>
        <v xml:space="preserve">112 Kcal / 2 g Fett / 3 g Proteine / 21 g KH / 1,8 BE </v>
      </c>
      <c r="AB225" s="18">
        <f>V225</f>
        <v>112</v>
      </c>
      <c r="AC225" s="18">
        <f t="shared" ref="AC225:AF225" si="78">W225</f>
        <v>2</v>
      </c>
      <c r="AD225" s="18">
        <f t="shared" si="78"/>
        <v>3</v>
      </c>
      <c r="AE225" s="18">
        <f t="shared" si="78"/>
        <v>21</v>
      </c>
      <c r="AF225" s="18">
        <f t="shared" si="78"/>
        <v>1.8</v>
      </c>
    </row>
    <row r="226" spans="1:32">
      <c r="A226" s="18">
        <f>EXPORT!A226</f>
        <v>4</v>
      </c>
      <c r="B226" s="18" t="str">
        <f>IF(ISBLANK(EXPORT!B226),"",EXPORT!B226)</f>
        <v xml:space="preserve"> Biskuitroulade</v>
      </c>
      <c r="C226" s="18" t="str">
        <f t="shared" si="66"/>
        <v>AC</v>
      </c>
      <c r="D226" s="18" t="str">
        <f t="shared" si="67"/>
        <v xml:space="preserve"> (AC)</v>
      </c>
      <c r="E226" s="18" t="str">
        <f t="shared" si="68"/>
        <v xml:space="preserve"> Biskuitroulade (AC)</v>
      </c>
      <c r="F226" s="18" t="str">
        <f>IF(OR(EXPORT!EM226=0,EXPORT!EM226="",EXPORT!EM226="0"),"","A")</f>
        <v>A</v>
      </c>
      <c r="G226" s="18" t="str">
        <f>IF(OR(EXPORT!EN226=0,EXPORT!EN226="",EXPORT!EN226="0"),"","B")</f>
        <v/>
      </c>
      <c r="H226" s="18" t="str">
        <f>IF(OR(EXPORT!EO226=0,EXPORT!EO226="",EXPORT!EO226="0"),"","C")</f>
        <v>C</v>
      </c>
      <c r="I226" s="18" t="str">
        <f>IF(OR(EXPORT!EP226=0,EXPORT!EP226="",EXPORT!EP226="0"),"","D")</f>
        <v/>
      </c>
      <c r="J226" s="18" t="str">
        <f>IF(OR(EXPORT!EQ226=0,EXPORT!EQ226="",EXPORT!EQ226="0"),"","E")</f>
        <v/>
      </c>
      <c r="K226" s="18" t="str">
        <f>IF(OR(EXPORT!ER226=0,EXPORT!ER226="",EXPORT!ER226="0"),"","F")</f>
        <v/>
      </c>
      <c r="L226" s="18" t="str">
        <f>IF(OR(EXPORT!ES226=0,EXPORT!ES226="",EXPORT!ES226="0"),"","G")</f>
        <v/>
      </c>
      <c r="M226" s="18" t="str">
        <f>IF(OR(EXPORT!ET226=0,EXPORT!ET226="",EXPORT!ET226="0"),"","H")</f>
        <v/>
      </c>
      <c r="N226" s="18" t="str">
        <f>IF(OR(EXPORT!EU226=0,EXPORT!EU226="",EXPORT!EU226="0"),"","L")</f>
        <v/>
      </c>
      <c r="O226" s="18" t="str">
        <f>IF(OR(EXPORT!EV226=0,EXPORT!EV226="",EXPORT!EV226="0"),"","M")</f>
        <v/>
      </c>
      <c r="P226" s="18" t="str">
        <f>IF(OR(EXPORT!EW226=0,EXPORT!EW226="",EXPORT!EW226="0"),"","N")</f>
        <v/>
      </c>
      <c r="Q226" s="18" t="str">
        <f>IF(OR(EXPORT!EX226=0,EXPORT!EX226="",EXPORT!EX226="0"),"","O")</f>
        <v/>
      </c>
      <c r="R226" s="18" t="str">
        <f>IF(OR(EXPORT!EY226=0,EXPORT!EY226="",EXPORT!EY226="0"),"","P")</f>
        <v/>
      </c>
      <c r="S226" s="18" t="str">
        <f>IF(OR(EXPORT!EZ226=0,EXPORT!EZ226="",EXPORT!EZ226="0"),"","W")</f>
        <v/>
      </c>
      <c r="T226" s="18" t="str">
        <f>IF(OR(EXPORT!FA226=0,EXPORT!FA226="",EXPORT!FA226="0"),"","frei")</f>
        <v/>
      </c>
      <c r="U226" s="18" t="str">
        <f t="shared" si="69"/>
        <v/>
      </c>
      <c r="V226" s="18" t="str">
        <f>IF(A226=3,ROUND(EXPORT!F226,0),"")</f>
        <v/>
      </c>
      <c r="W226" s="18" t="str">
        <f>IF(A226=3,ROUND(EXPORT!J226,0),"")</f>
        <v/>
      </c>
      <c r="X226" s="18" t="str">
        <f>IF(A226=3,ROUND(EXPORT!I226,0),"")</f>
        <v/>
      </c>
      <c r="Y226" s="18" t="str">
        <f>IF(A226=3,ROUND(EXPORT!K226,0),"")</f>
        <v/>
      </c>
      <c r="Z226" s="18" t="str">
        <f>IF(A226=3,ROUND(EXPORT!EG226,1),"")</f>
        <v/>
      </c>
      <c r="AA226" s="18" t="str">
        <f t="shared" si="77"/>
        <v/>
      </c>
    </row>
    <row r="227" spans="1:32">
      <c r="A227" s="18">
        <f>EXPORT!A227</f>
        <v>2</v>
      </c>
      <c r="B227" s="18" t="str">
        <f>IF(ISBLANK(EXPORT!B227),"",EXPORT!B227)</f>
        <v>Abendessen</v>
      </c>
      <c r="C227" s="18" t="str">
        <f t="shared" si="66"/>
        <v/>
      </c>
      <c r="D227" s="18" t="str">
        <f t="shared" si="67"/>
        <v/>
      </c>
      <c r="E227" s="18" t="str">
        <f t="shared" si="68"/>
        <v>Abendessen</v>
      </c>
      <c r="F227" s="18" t="str">
        <f>IF(OR(EXPORT!EM227=0,EXPORT!EM227="",EXPORT!EM227="0"),"","A")</f>
        <v/>
      </c>
      <c r="G227" s="18" t="str">
        <f>IF(OR(EXPORT!EN227=0,EXPORT!EN227="",EXPORT!EN227="0"),"","B")</f>
        <v/>
      </c>
      <c r="H227" s="18" t="str">
        <f>IF(OR(EXPORT!EO227=0,EXPORT!EO227="",EXPORT!EO227="0"),"","C")</f>
        <v/>
      </c>
      <c r="I227" s="18" t="str">
        <f>IF(OR(EXPORT!EP227=0,EXPORT!EP227="",EXPORT!EP227="0"),"","D")</f>
        <v/>
      </c>
      <c r="J227" s="18" t="str">
        <f>IF(OR(EXPORT!EQ227=0,EXPORT!EQ227="",EXPORT!EQ227="0"),"","E")</f>
        <v/>
      </c>
      <c r="K227" s="18" t="str">
        <f>IF(OR(EXPORT!ER227=0,EXPORT!ER227="",EXPORT!ER227="0"),"","F")</f>
        <v/>
      </c>
      <c r="L227" s="18" t="str">
        <f>IF(OR(EXPORT!ES227=0,EXPORT!ES227="",EXPORT!ES227="0"),"","G")</f>
        <v/>
      </c>
      <c r="M227" s="18" t="str">
        <f>IF(OR(EXPORT!ET227=0,EXPORT!ET227="",EXPORT!ET227="0"),"","H")</f>
        <v/>
      </c>
      <c r="N227" s="18" t="str">
        <f>IF(OR(EXPORT!EU227=0,EXPORT!EU227="",EXPORT!EU227="0"),"","L")</f>
        <v/>
      </c>
      <c r="O227" s="18" t="str">
        <f>IF(OR(EXPORT!EV227=0,EXPORT!EV227="",EXPORT!EV227="0"),"","M")</f>
        <v/>
      </c>
      <c r="P227" s="18" t="str">
        <f>IF(OR(EXPORT!EW227=0,EXPORT!EW227="",EXPORT!EW227="0"),"","N")</f>
        <v/>
      </c>
      <c r="Q227" s="18" t="str">
        <f>IF(OR(EXPORT!EX227=0,EXPORT!EX227="",EXPORT!EX227="0"),"","O")</f>
        <v/>
      </c>
      <c r="R227" s="18" t="str">
        <f>IF(OR(EXPORT!EY227=0,EXPORT!EY227="",EXPORT!EY227="0"),"","P")</f>
        <v/>
      </c>
      <c r="S227" s="18" t="str">
        <f>IF(OR(EXPORT!EZ227=0,EXPORT!EZ227="",EXPORT!EZ227="0"),"","W")</f>
        <v/>
      </c>
      <c r="T227" s="18" t="str">
        <f>IF(OR(EXPORT!FA227=0,EXPORT!FA227="",EXPORT!FA227="0"),"","frei")</f>
        <v/>
      </c>
      <c r="U227" s="18" t="str">
        <f t="shared" si="69"/>
        <v/>
      </c>
      <c r="V227" s="18" t="str">
        <f>IF(A227=3,ROUND(EXPORT!F227,0),"")</f>
        <v/>
      </c>
      <c r="W227" s="18" t="str">
        <f>IF(A227=3,ROUND(EXPORT!J227,0),"")</f>
        <v/>
      </c>
      <c r="X227" s="18" t="str">
        <f>IF(A227=3,ROUND(EXPORT!I227,0),"")</f>
        <v/>
      </c>
      <c r="Y227" s="18" t="str">
        <f>IF(A227=3,ROUND(EXPORT!K227,0),"")</f>
        <v/>
      </c>
      <c r="Z227" s="18" t="str">
        <f>IF(A227=3,ROUND(EXPORT!EG227,1),"")</f>
        <v/>
      </c>
    </row>
    <row r="228" spans="1:32">
      <c r="A228" s="18">
        <f>EXPORT!A228</f>
        <v>3</v>
      </c>
      <c r="B228" s="18" t="str">
        <f>IF(ISBLANK(EXPORT!B228),"",EXPORT!B228)</f>
        <v>Suppe Abendessen</v>
      </c>
      <c r="C228" s="18" t="str">
        <f t="shared" si="66"/>
        <v>AGL</v>
      </c>
      <c r="D228" s="18" t="str">
        <f t="shared" si="67"/>
        <v xml:space="preserve"> (AGL)</v>
      </c>
      <c r="E228" s="18" t="str">
        <f t="shared" si="68"/>
        <v>Suppe Abendessen (AGL)</v>
      </c>
      <c r="F228" s="18" t="str">
        <f>IF(OR(EXPORT!EM228=0,EXPORT!EM228="",EXPORT!EM228="0"),"","A")</f>
        <v>A</v>
      </c>
      <c r="G228" s="18" t="str">
        <f>IF(OR(EXPORT!EN228=0,EXPORT!EN228="",EXPORT!EN228="0"),"","B")</f>
        <v/>
      </c>
      <c r="H228" s="18" t="str">
        <f>IF(OR(EXPORT!EO228=0,EXPORT!EO228="",EXPORT!EO228="0"),"","C")</f>
        <v/>
      </c>
      <c r="I228" s="18" t="str">
        <f>IF(OR(EXPORT!EP228=0,EXPORT!EP228="",EXPORT!EP228="0"),"","D")</f>
        <v/>
      </c>
      <c r="J228" s="18" t="str">
        <f>IF(OR(EXPORT!EQ228=0,EXPORT!EQ228="",EXPORT!EQ228="0"),"","E")</f>
        <v/>
      </c>
      <c r="K228" s="18" t="str">
        <f>IF(OR(EXPORT!ER228=0,EXPORT!ER228="",EXPORT!ER228="0"),"","F")</f>
        <v/>
      </c>
      <c r="L228" s="18" t="str">
        <f>IF(OR(EXPORT!ES228=0,EXPORT!ES228="",EXPORT!ES228="0"),"","G")</f>
        <v>G</v>
      </c>
      <c r="M228" s="18" t="str">
        <f>IF(OR(EXPORT!ET228=0,EXPORT!ET228="",EXPORT!ET228="0"),"","H")</f>
        <v/>
      </c>
      <c r="N228" s="18" t="str">
        <f>IF(OR(EXPORT!EU228=0,EXPORT!EU228="",EXPORT!EU228="0"),"","L")</f>
        <v>L</v>
      </c>
      <c r="O228" s="18" t="str">
        <f>IF(OR(EXPORT!EV228=0,EXPORT!EV228="",EXPORT!EV228="0"),"","M")</f>
        <v/>
      </c>
      <c r="P228" s="18" t="str">
        <f>IF(OR(EXPORT!EW228=0,EXPORT!EW228="",EXPORT!EW228="0"),"","N")</f>
        <v/>
      </c>
      <c r="Q228" s="18" t="str">
        <f>IF(OR(EXPORT!EX228=0,EXPORT!EX228="",EXPORT!EX228="0"),"","O")</f>
        <v/>
      </c>
      <c r="R228" s="18" t="str">
        <f>IF(OR(EXPORT!EY228=0,EXPORT!EY228="",EXPORT!EY228="0"),"","P")</f>
        <v/>
      </c>
      <c r="S228" s="18" t="str">
        <f>IF(OR(EXPORT!EZ228=0,EXPORT!EZ228="",EXPORT!EZ228="0"),"","W")</f>
        <v/>
      </c>
      <c r="T228" s="18" t="str">
        <f>IF(OR(EXPORT!FA228=0,EXPORT!FA228="",EXPORT!FA228="0"),"","frei")</f>
        <v/>
      </c>
      <c r="U228" s="18" t="str">
        <f t="shared" si="69"/>
        <v xml:space="preserve">145 Kcal / 8 g Fett / 5 g Proteine / 12 g KH / 1 BE </v>
      </c>
      <c r="V228" s="18">
        <f>IF(A228=3,ROUND(EXPORT!F228,0),"")</f>
        <v>145</v>
      </c>
      <c r="W228" s="18">
        <f>IF(A228=3,ROUND(EXPORT!J228,0),"")</f>
        <v>8</v>
      </c>
      <c r="X228" s="18">
        <f>IF(A228=3,ROUND(EXPORT!I228,0),"")</f>
        <v>5</v>
      </c>
      <c r="Y228" s="18">
        <f>IF(A228=3,ROUND(EXPORT!K228,0),"")</f>
        <v>12</v>
      </c>
      <c r="Z228" s="18">
        <f>IF(A228=3,ROUND(EXPORT!EG228,1),"")</f>
        <v>1</v>
      </c>
    </row>
    <row r="229" spans="1:32">
      <c r="A229" s="18">
        <f>EXPORT!A229</f>
        <v>4</v>
      </c>
      <c r="B229" s="18" t="str">
        <f>IF(ISBLANK(EXPORT!B229),"",EXPORT!B229)</f>
        <v xml:space="preserve">Lauchcremesuppe </v>
      </c>
      <c r="C229" s="18" t="str">
        <f t="shared" si="66"/>
        <v>AGL</v>
      </c>
      <c r="D229" s="18" t="str">
        <f t="shared" si="67"/>
        <v xml:space="preserve"> (AGL)</v>
      </c>
      <c r="E229" s="18" t="str">
        <f t="shared" si="68"/>
        <v>Lauchcremesuppe  (AGL)</v>
      </c>
      <c r="F229" s="18" t="str">
        <f>IF(OR(EXPORT!EM229=0,EXPORT!EM229="",EXPORT!EM229="0"),"","A")</f>
        <v>A</v>
      </c>
      <c r="G229" s="18" t="str">
        <f>IF(OR(EXPORT!EN229=0,EXPORT!EN229="",EXPORT!EN229="0"),"","B")</f>
        <v/>
      </c>
      <c r="H229" s="18" t="str">
        <f>IF(OR(EXPORT!EO229=0,EXPORT!EO229="",EXPORT!EO229="0"),"","C")</f>
        <v/>
      </c>
      <c r="I229" s="18" t="str">
        <f>IF(OR(EXPORT!EP229=0,EXPORT!EP229="",EXPORT!EP229="0"),"","D")</f>
        <v/>
      </c>
      <c r="J229" s="18" t="str">
        <f>IF(OR(EXPORT!EQ229=0,EXPORT!EQ229="",EXPORT!EQ229="0"),"","E")</f>
        <v/>
      </c>
      <c r="K229" s="18" t="str">
        <f>IF(OR(EXPORT!ER229=0,EXPORT!ER229="",EXPORT!ER229="0"),"","F")</f>
        <v/>
      </c>
      <c r="L229" s="18" t="str">
        <f>IF(OR(EXPORT!ES229=0,EXPORT!ES229="",EXPORT!ES229="0"),"","G")</f>
        <v>G</v>
      </c>
      <c r="M229" s="18" t="str">
        <f>IF(OR(EXPORT!ET229=0,EXPORT!ET229="",EXPORT!ET229="0"),"","H")</f>
        <v/>
      </c>
      <c r="N229" s="18" t="str">
        <f>IF(OR(EXPORT!EU229=0,EXPORT!EU229="",EXPORT!EU229="0"),"","L")</f>
        <v>L</v>
      </c>
      <c r="O229" s="18" t="str">
        <f>IF(OR(EXPORT!EV229=0,EXPORT!EV229="",EXPORT!EV229="0"),"","M")</f>
        <v/>
      </c>
      <c r="P229" s="18" t="str">
        <f>IF(OR(EXPORT!EW229=0,EXPORT!EW229="",EXPORT!EW229="0"),"","N")</f>
        <v/>
      </c>
      <c r="Q229" s="18" t="str">
        <f>IF(OR(EXPORT!EX229=0,EXPORT!EX229="",EXPORT!EX229="0"),"","O")</f>
        <v/>
      </c>
      <c r="R229" s="18" t="str">
        <f>IF(OR(EXPORT!EY229=0,EXPORT!EY229="",EXPORT!EY229="0"),"","P")</f>
        <v/>
      </c>
      <c r="S229" s="18" t="str">
        <f>IF(OR(EXPORT!EZ229=0,EXPORT!EZ229="",EXPORT!EZ229="0"),"","W")</f>
        <v/>
      </c>
      <c r="T229" s="18" t="str">
        <f>IF(OR(EXPORT!FA229=0,EXPORT!FA229="",EXPORT!FA229="0"),"","frei")</f>
        <v/>
      </c>
      <c r="U229" s="18" t="str">
        <f t="shared" si="69"/>
        <v/>
      </c>
      <c r="V229" s="18" t="str">
        <f>IF(A229=3,ROUND(EXPORT!F229,0),"")</f>
        <v/>
      </c>
      <c r="W229" s="18" t="str">
        <f>IF(A229=3,ROUND(EXPORT!J229,0),"")</f>
        <v/>
      </c>
      <c r="X229" s="18" t="str">
        <f>IF(A229=3,ROUND(EXPORT!I229,0),"")</f>
        <v/>
      </c>
      <c r="Y229" s="18" t="str">
        <f>IF(A229=3,ROUND(EXPORT!K229,0),"")</f>
        <v/>
      </c>
      <c r="Z229" s="18" t="str">
        <f>IF(A229=3,ROUND(EXPORT!EG229,1),"")</f>
        <v/>
      </c>
    </row>
    <row r="230" spans="1:32">
      <c r="A230" s="18">
        <f>EXPORT!A230</f>
        <v>3</v>
      </c>
      <c r="B230" s="18" t="str">
        <f>IF(ISBLANK(EXPORT!B230),"",EXPORT!B230)</f>
        <v>Abendessen</v>
      </c>
      <c r="C230" s="18" t="str">
        <f t="shared" si="66"/>
        <v>AGMO</v>
      </c>
      <c r="D230" s="18" t="str">
        <f t="shared" si="67"/>
        <v xml:space="preserve"> (AGMO)</v>
      </c>
      <c r="E230" s="18" t="str">
        <f t="shared" si="68"/>
        <v>Abendessen (AGMO)</v>
      </c>
      <c r="F230" s="18" t="str">
        <f>IF(OR(EXPORT!EM230=0,EXPORT!EM230="",EXPORT!EM230="0"),"","A")</f>
        <v>A</v>
      </c>
      <c r="G230" s="18" t="str">
        <f>IF(OR(EXPORT!EN230=0,EXPORT!EN230="",EXPORT!EN230="0"),"","B")</f>
        <v/>
      </c>
      <c r="H230" s="18" t="str">
        <f>IF(OR(EXPORT!EO230=0,EXPORT!EO230="",EXPORT!EO230="0"),"","C")</f>
        <v/>
      </c>
      <c r="I230" s="18" t="str">
        <f>IF(OR(EXPORT!EP230=0,EXPORT!EP230="",EXPORT!EP230="0"),"","D")</f>
        <v/>
      </c>
      <c r="J230" s="18" t="str">
        <f>IF(OR(EXPORT!EQ230=0,EXPORT!EQ230="",EXPORT!EQ230="0"),"","E")</f>
        <v/>
      </c>
      <c r="K230" s="18" t="str">
        <f>IF(OR(EXPORT!ER230=0,EXPORT!ER230="",EXPORT!ER230="0"),"","F")</f>
        <v/>
      </c>
      <c r="L230" s="18" t="str">
        <f>IF(OR(EXPORT!ES230=0,EXPORT!ES230="",EXPORT!ES230="0"),"","G")</f>
        <v>G</v>
      </c>
      <c r="M230" s="18" t="str">
        <f>IF(OR(EXPORT!ET230=0,EXPORT!ET230="",EXPORT!ET230="0"),"","H")</f>
        <v/>
      </c>
      <c r="N230" s="18" t="str">
        <f>IF(OR(EXPORT!EU230=0,EXPORT!EU230="",EXPORT!EU230="0"),"","L")</f>
        <v/>
      </c>
      <c r="O230" s="18" t="str">
        <f>IF(OR(EXPORT!EV230=0,EXPORT!EV230="",EXPORT!EV230="0"),"","M")</f>
        <v>M</v>
      </c>
      <c r="P230" s="18" t="str">
        <f>IF(OR(EXPORT!EW230=0,EXPORT!EW230="",EXPORT!EW230="0"),"","N")</f>
        <v/>
      </c>
      <c r="Q230" s="18" t="str">
        <f>IF(OR(EXPORT!EX230=0,EXPORT!EX230="",EXPORT!EX230="0"),"","O")</f>
        <v>O</v>
      </c>
      <c r="R230" s="18" t="str">
        <f>IF(OR(EXPORT!EY230=0,EXPORT!EY230="",EXPORT!EY230="0"),"","P")</f>
        <v/>
      </c>
      <c r="S230" s="18" t="str">
        <f>IF(OR(EXPORT!EZ230=0,EXPORT!EZ230="",EXPORT!EZ230="0"),"","W")</f>
        <v/>
      </c>
      <c r="T230" s="18" t="str">
        <f>IF(OR(EXPORT!FA230=0,EXPORT!FA230="",EXPORT!FA230="0"),"","frei")</f>
        <v/>
      </c>
      <c r="U230" s="18" t="str">
        <f t="shared" si="69"/>
        <v xml:space="preserve">672 Kcal / 49 g Fett / 25 g Proteine / 29 g KH / 2,4 BE </v>
      </c>
      <c r="V230" s="18">
        <f>IF(A230=3,ROUND(EXPORT!F230,0),"")</f>
        <v>672</v>
      </c>
      <c r="W230" s="18">
        <f>IF(A230=3,ROUND(EXPORT!J230,0),"")</f>
        <v>49</v>
      </c>
      <c r="X230" s="18">
        <f>IF(A230=3,ROUND(EXPORT!I230,0),"")</f>
        <v>25</v>
      </c>
      <c r="Y230" s="18">
        <f>IF(A230=3,ROUND(EXPORT!K230,0),"")</f>
        <v>29</v>
      </c>
      <c r="Z230" s="18">
        <f>IF(A230=3,ROUND(EXPORT!EG230,1),"")</f>
        <v>2.4</v>
      </c>
      <c r="AA230" s="18" t="str">
        <f t="shared" ref="AA230" si="79">IF($A230=3,AB230&amp;" Kcal / "&amp;AC230&amp;" g Fett / "&amp;AD230&amp;" g Proteine / "&amp;AE230&amp;" g KH / "&amp;AF230&amp;" BE ","")</f>
        <v xml:space="preserve">817 Kcal / 57 g Fett / 30 g Proteine / 41 g KH / 3,4 BE </v>
      </c>
      <c r="AB230" s="18">
        <f>V230+V228</f>
        <v>817</v>
      </c>
      <c r="AC230" s="18">
        <f t="shared" ref="AC230:AF230" si="80">W230+W228</f>
        <v>57</v>
      </c>
      <c r="AD230" s="18">
        <f t="shared" si="80"/>
        <v>30</v>
      </c>
      <c r="AE230" s="18">
        <f t="shared" si="80"/>
        <v>41</v>
      </c>
      <c r="AF230" s="18">
        <f t="shared" si="80"/>
        <v>3.4</v>
      </c>
    </row>
    <row r="231" spans="1:32">
      <c r="A231" s="18">
        <f>EXPORT!A231</f>
        <v>4</v>
      </c>
      <c r="B231" s="18" t="str">
        <f>IF(ISBLANK(EXPORT!B231),"",EXPORT!B231)</f>
        <v xml:space="preserve"> Bratwurst, Senf, Kren</v>
      </c>
      <c r="C231" s="18" t="str">
        <f t="shared" si="66"/>
        <v>MO</v>
      </c>
      <c r="D231" s="18" t="str">
        <f t="shared" si="67"/>
        <v xml:space="preserve"> (MO)</v>
      </c>
      <c r="E231" s="18" t="str">
        <f t="shared" si="68"/>
        <v xml:space="preserve"> Bratwurst, Senf, Kren (MO)</v>
      </c>
      <c r="F231" s="18" t="str">
        <f>IF(OR(EXPORT!EM231=0,EXPORT!EM231="",EXPORT!EM231="0"),"","A")</f>
        <v/>
      </c>
      <c r="G231" s="18" t="str">
        <f>IF(OR(EXPORT!EN231=0,EXPORT!EN231="",EXPORT!EN231="0"),"","B")</f>
        <v/>
      </c>
      <c r="H231" s="18" t="str">
        <f>IF(OR(EXPORT!EO231=0,EXPORT!EO231="",EXPORT!EO231="0"),"","C")</f>
        <v/>
      </c>
      <c r="I231" s="18" t="str">
        <f>IF(OR(EXPORT!EP231=0,EXPORT!EP231="",EXPORT!EP231="0"),"","D")</f>
        <v/>
      </c>
      <c r="J231" s="18" t="str">
        <f>IF(OR(EXPORT!EQ231=0,EXPORT!EQ231="",EXPORT!EQ231="0"),"","E")</f>
        <v/>
      </c>
      <c r="K231" s="18" t="str">
        <f>IF(OR(EXPORT!ER231=0,EXPORT!ER231="",EXPORT!ER231="0"),"","F")</f>
        <v/>
      </c>
      <c r="L231" s="18" t="str">
        <f>IF(OR(EXPORT!ES231=0,EXPORT!ES231="",EXPORT!ES231="0"),"","G")</f>
        <v/>
      </c>
      <c r="M231" s="18" t="str">
        <f>IF(OR(EXPORT!ET231=0,EXPORT!ET231="",EXPORT!ET231="0"),"","H")</f>
        <v/>
      </c>
      <c r="N231" s="18" t="str">
        <f>IF(OR(EXPORT!EU231=0,EXPORT!EU231="",EXPORT!EU231="0"),"","L")</f>
        <v/>
      </c>
      <c r="O231" s="18" t="str">
        <f>IF(OR(EXPORT!EV231=0,EXPORT!EV231="",EXPORT!EV231="0"),"","M")</f>
        <v>M</v>
      </c>
      <c r="P231" s="18" t="str">
        <f>IF(OR(EXPORT!EW231=0,EXPORT!EW231="",EXPORT!EW231="0"),"","N")</f>
        <v/>
      </c>
      <c r="Q231" s="18" t="str">
        <f>IF(OR(EXPORT!EX231=0,EXPORT!EX231="",EXPORT!EX231="0"),"","O")</f>
        <v>O</v>
      </c>
      <c r="R231" s="18" t="str">
        <f>IF(OR(EXPORT!EY231=0,EXPORT!EY231="",EXPORT!EY231="0"),"","P")</f>
        <v/>
      </c>
      <c r="S231" s="18" t="str">
        <f>IF(OR(EXPORT!EZ231=0,EXPORT!EZ231="",EXPORT!EZ231="0"),"","W")</f>
        <v/>
      </c>
      <c r="T231" s="18" t="str">
        <f>IF(OR(EXPORT!FA231=0,EXPORT!FA231="",EXPORT!FA231="0"),"","frei")</f>
        <v/>
      </c>
      <c r="U231" s="18" t="str">
        <f t="shared" si="69"/>
        <v/>
      </c>
      <c r="V231" s="18" t="str">
        <f>IF(A231=3,ROUND(EXPORT!F231,0),"")</f>
        <v/>
      </c>
      <c r="W231" s="18" t="str">
        <f>IF(A231=3,ROUND(EXPORT!J231,0),"")</f>
        <v/>
      </c>
      <c r="X231" s="18" t="str">
        <f>IF(A231=3,ROUND(EXPORT!I231,0),"")</f>
        <v/>
      </c>
      <c r="Y231" s="18" t="str">
        <f>IF(A231=3,ROUND(EXPORT!K231,0),"")</f>
        <v/>
      </c>
      <c r="Z231" s="18" t="str">
        <f>IF(A231=3,ROUND(EXPORT!EG231,1),"")</f>
        <v/>
      </c>
    </row>
    <row r="232" spans="1:32">
      <c r="A232" s="18">
        <f>EXPORT!A232</f>
        <v>4</v>
      </c>
      <c r="B232" s="18" t="str">
        <f>IF(ISBLANK(EXPORT!B232),"",EXPORT!B232)</f>
        <v xml:space="preserve"> Brot</v>
      </c>
      <c r="C232" s="18" t="str">
        <f t="shared" si="66"/>
        <v>AG</v>
      </c>
      <c r="D232" s="18" t="str">
        <f t="shared" si="67"/>
        <v xml:space="preserve"> (AG)</v>
      </c>
      <c r="E232" s="18" t="str">
        <f t="shared" si="68"/>
        <v xml:space="preserve"> Brot (AG)</v>
      </c>
      <c r="F232" s="18" t="str">
        <f>IF(OR(EXPORT!EM232=0,EXPORT!EM232="",EXPORT!EM232="0"),"","A")</f>
        <v>A</v>
      </c>
      <c r="G232" s="18" t="str">
        <f>IF(OR(EXPORT!EN232=0,EXPORT!EN232="",EXPORT!EN232="0"),"","B")</f>
        <v/>
      </c>
      <c r="H232" s="18" t="str">
        <f>IF(OR(EXPORT!EO232=0,EXPORT!EO232="",EXPORT!EO232="0"),"","C")</f>
        <v/>
      </c>
      <c r="I232" s="18" t="str">
        <f>IF(OR(EXPORT!EP232=0,EXPORT!EP232="",EXPORT!EP232="0"),"","D")</f>
        <v/>
      </c>
      <c r="J232" s="18" t="str">
        <f>IF(OR(EXPORT!EQ232=0,EXPORT!EQ232="",EXPORT!EQ232="0"),"","E")</f>
        <v/>
      </c>
      <c r="K232" s="18" t="str">
        <f>IF(OR(EXPORT!ER232=0,EXPORT!ER232="",EXPORT!ER232="0"),"","F")</f>
        <v/>
      </c>
      <c r="L232" s="18" t="str">
        <f>IF(OR(EXPORT!ES232=0,EXPORT!ES232="",EXPORT!ES232="0"),"","G")</f>
        <v>G</v>
      </c>
      <c r="M232" s="18" t="str">
        <f>IF(OR(EXPORT!ET232=0,EXPORT!ET232="",EXPORT!ET232="0"),"","H")</f>
        <v/>
      </c>
      <c r="N232" s="18" t="str">
        <f>IF(OR(EXPORT!EU232=0,EXPORT!EU232="",EXPORT!EU232="0"),"","L")</f>
        <v/>
      </c>
      <c r="O232" s="18" t="str">
        <f>IF(OR(EXPORT!EV232=0,EXPORT!EV232="",EXPORT!EV232="0"),"","M")</f>
        <v/>
      </c>
      <c r="P232" s="18" t="str">
        <f>IF(OR(EXPORT!EW232=0,EXPORT!EW232="",EXPORT!EW232="0"),"","N")</f>
        <v/>
      </c>
      <c r="Q232" s="18" t="str">
        <f>IF(OR(EXPORT!EX232=0,EXPORT!EX232="",EXPORT!EX232="0"),"","O")</f>
        <v/>
      </c>
      <c r="R232" s="18" t="str">
        <f>IF(OR(EXPORT!EY232=0,EXPORT!EY232="",EXPORT!EY232="0"),"","P")</f>
        <v/>
      </c>
      <c r="S232" s="18" t="str">
        <f>IF(OR(EXPORT!EZ232=0,EXPORT!EZ232="",EXPORT!EZ232="0"),"","W")</f>
        <v/>
      </c>
      <c r="T232" s="18" t="str">
        <f>IF(OR(EXPORT!FA232=0,EXPORT!FA232="",EXPORT!FA232="0"),"","frei")</f>
        <v/>
      </c>
      <c r="U232" s="18" t="str">
        <f t="shared" si="69"/>
        <v/>
      </c>
      <c r="V232" s="18" t="str">
        <f>IF(A232=3,ROUND(EXPORT!F232,0),"")</f>
        <v/>
      </c>
      <c r="W232" s="18" t="str">
        <f>IF(A232=3,ROUND(EXPORT!J232,0),"")</f>
        <v/>
      </c>
      <c r="X232" s="18" t="str">
        <f>IF(A232=3,ROUND(EXPORT!I232,0),"")</f>
        <v/>
      </c>
      <c r="Y232" s="18" t="str">
        <f>IF(A232=3,ROUND(EXPORT!K232,0),"")</f>
        <v/>
      </c>
      <c r="Z232" s="18" t="str">
        <f>IF(A232=3,ROUND(EXPORT!EG232,1),"")</f>
        <v/>
      </c>
    </row>
    <row r="233" spans="1:32">
      <c r="A233" s="18">
        <f>EXPORT!A233</f>
        <v>3</v>
      </c>
      <c r="B233" s="18" t="str">
        <f>IF(ISBLANK(EXPORT!B233),"",EXPORT!B233)</f>
        <v>Milchspeise Abend</v>
      </c>
      <c r="C233" s="18" t="str">
        <f t="shared" si="66"/>
        <v>AG</v>
      </c>
      <c r="D233" s="18" t="str">
        <f t="shared" si="67"/>
        <v xml:space="preserve"> (AG)</v>
      </c>
      <c r="E233" s="18" t="str">
        <f t="shared" si="68"/>
        <v>Milchspeise Abend (AG)</v>
      </c>
      <c r="F233" s="18" t="str">
        <f>IF(OR(EXPORT!EM233=0,EXPORT!EM233="",EXPORT!EM233="0"),"","A")</f>
        <v>A</v>
      </c>
      <c r="G233" s="18" t="str">
        <f>IF(OR(EXPORT!EN233=0,EXPORT!EN233="",EXPORT!EN233="0"),"","B")</f>
        <v/>
      </c>
      <c r="H233" s="18" t="str">
        <f>IF(OR(EXPORT!EO233=0,EXPORT!EO233="",EXPORT!EO233="0"),"","C")</f>
        <v/>
      </c>
      <c r="I233" s="18" t="str">
        <f>IF(OR(EXPORT!EP233=0,EXPORT!EP233="",EXPORT!EP233="0"),"","D")</f>
        <v/>
      </c>
      <c r="J233" s="18" t="str">
        <f>IF(OR(EXPORT!EQ233=0,EXPORT!EQ233="",EXPORT!EQ233="0"),"","E")</f>
        <v/>
      </c>
      <c r="K233" s="18" t="str">
        <f>IF(OR(EXPORT!ER233=0,EXPORT!ER233="",EXPORT!ER233="0"),"","F")</f>
        <v/>
      </c>
      <c r="L233" s="18" t="str">
        <f>IF(OR(EXPORT!ES233=0,EXPORT!ES233="",EXPORT!ES233="0"),"","G")</f>
        <v>G</v>
      </c>
      <c r="M233" s="18" t="str">
        <f>IF(OR(EXPORT!ET233=0,EXPORT!ET233="",EXPORT!ET233="0"),"","H")</f>
        <v/>
      </c>
      <c r="N233" s="18" t="str">
        <f>IF(OR(EXPORT!EU233=0,EXPORT!EU233="",EXPORT!EU233="0"),"","L")</f>
        <v/>
      </c>
      <c r="O233" s="18" t="str">
        <f>IF(OR(EXPORT!EV233=0,EXPORT!EV233="",EXPORT!EV233="0"),"","M")</f>
        <v/>
      </c>
      <c r="P233" s="18" t="str">
        <f>IF(OR(EXPORT!EW233=0,EXPORT!EW233="",EXPORT!EW233="0"),"","N")</f>
        <v/>
      </c>
      <c r="Q233" s="18" t="str">
        <f>IF(OR(EXPORT!EX233=0,EXPORT!EX233="",EXPORT!EX233="0"),"","O")</f>
        <v/>
      </c>
      <c r="R233" s="18" t="str">
        <f>IF(OR(EXPORT!EY233=0,EXPORT!EY233="",EXPORT!EY233="0"),"","P")</f>
        <v/>
      </c>
      <c r="S233" s="18" t="str">
        <f>IF(OR(EXPORT!EZ233=0,EXPORT!EZ233="",EXPORT!EZ233="0"),"","W")</f>
        <v/>
      </c>
      <c r="T233" s="18" t="str">
        <f>IF(OR(EXPORT!FA233=0,EXPORT!FA233="",EXPORT!FA233="0"),"","frei")</f>
        <v/>
      </c>
      <c r="U233" s="18" t="str">
        <f t="shared" si="69"/>
        <v xml:space="preserve">349 Kcal / 12 g Fett / 14 g Proteine / 45 g KH / 3,7 BE </v>
      </c>
      <c r="V233" s="18">
        <f>IF(A233=3,ROUND(EXPORT!F233,0),"")</f>
        <v>349</v>
      </c>
      <c r="W233" s="18">
        <f>IF(A233=3,ROUND(EXPORT!J233,0),"")</f>
        <v>12</v>
      </c>
      <c r="X233" s="18">
        <f>IF(A233=3,ROUND(EXPORT!I233,0),"")</f>
        <v>14</v>
      </c>
      <c r="Y233" s="18">
        <f>IF(A233=3,ROUND(EXPORT!K233,0),"")</f>
        <v>45</v>
      </c>
      <c r="Z233" s="18">
        <f>IF(A233=3,ROUND(EXPORT!EG233,1),"")</f>
        <v>3.7</v>
      </c>
    </row>
    <row r="234" spans="1:32">
      <c r="A234" s="18">
        <f>EXPORT!A234</f>
        <v>4</v>
      </c>
      <c r="B234" s="18" t="str">
        <f>IF(ISBLANK(EXPORT!B234),"",EXPORT!B234)</f>
        <v>Milchspeise</v>
      </c>
      <c r="C234" s="18" t="str">
        <f t="shared" si="66"/>
        <v>AG</v>
      </c>
      <c r="D234" s="18" t="str">
        <f t="shared" si="67"/>
        <v xml:space="preserve"> (AG)</v>
      </c>
      <c r="E234" s="18" t="str">
        <f t="shared" si="68"/>
        <v>Milchspeise (AG)</v>
      </c>
      <c r="F234" s="18" t="str">
        <f>IF(OR(EXPORT!EM234=0,EXPORT!EM234="",EXPORT!EM234="0"),"","A")</f>
        <v>A</v>
      </c>
      <c r="G234" s="18" t="str">
        <f>IF(OR(EXPORT!EN234=0,EXPORT!EN234="",EXPORT!EN234="0"),"","B")</f>
        <v/>
      </c>
      <c r="H234" s="18" t="str">
        <f>IF(OR(EXPORT!EO234=0,EXPORT!EO234="",EXPORT!EO234="0"),"","C")</f>
        <v/>
      </c>
      <c r="I234" s="18" t="str">
        <f>IF(OR(EXPORT!EP234=0,EXPORT!EP234="",EXPORT!EP234="0"),"","D")</f>
        <v/>
      </c>
      <c r="J234" s="18" t="str">
        <f>IF(OR(EXPORT!EQ234=0,EXPORT!EQ234="",EXPORT!EQ234="0"),"","E")</f>
        <v/>
      </c>
      <c r="K234" s="18" t="str">
        <f>IF(OR(EXPORT!ER234=0,EXPORT!ER234="",EXPORT!ER234="0"),"","F")</f>
        <v/>
      </c>
      <c r="L234" s="18" t="str">
        <f>IF(OR(EXPORT!ES234=0,EXPORT!ES234="",EXPORT!ES234="0"),"","G")</f>
        <v>G</v>
      </c>
      <c r="M234" s="18" t="str">
        <f>IF(OR(EXPORT!ET234=0,EXPORT!ET234="",EXPORT!ET234="0"),"","H")</f>
        <v/>
      </c>
      <c r="N234" s="18" t="str">
        <f>IF(OR(EXPORT!EU234=0,EXPORT!EU234="",EXPORT!EU234="0"),"","L")</f>
        <v/>
      </c>
      <c r="O234" s="18" t="str">
        <f>IF(OR(EXPORT!EV234=0,EXPORT!EV234="",EXPORT!EV234="0"),"","M")</f>
        <v/>
      </c>
      <c r="P234" s="18" t="str">
        <f>IF(OR(EXPORT!EW234=0,EXPORT!EW234="",EXPORT!EW234="0"),"","N")</f>
        <v/>
      </c>
      <c r="Q234" s="18" t="str">
        <f>IF(OR(EXPORT!EX234=0,EXPORT!EX234="",EXPORT!EX234="0"),"","O")</f>
        <v/>
      </c>
      <c r="R234" s="18" t="str">
        <f>IF(OR(EXPORT!EY234=0,EXPORT!EY234="",EXPORT!EY234="0"),"","P")</f>
        <v/>
      </c>
      <c r="S234" s="18" t="str">
        <f>IF(OR(EXPORT!EZ234=0,EXPORT!EZ234="",EXPORT!EZ234="0"),"","W")</f>
        <v/>
      </c>
      <c r="T234" s="18" t="str">
        <f>IF(OR(EXPORT!FA234=0,EXPORT!FA234="",EXPORT!FA234="0"),"","frei")</f>
        <v/>
      </c>
      <c r="U234" s="18" t="str">
        <f t="shared" si="69"/>
        <v/>
      </c>
      <c r="V234" s="18" t="str">
        <f>IF(A234=3,ROUND(EXPORT!F234,0),"")</f>
        <v/>
      </c>
      <c r="W234" s="18" t="str">
        <f>IF(A234=3,ROUND(EXPORT!J234,0),"")</f>
        <v/>
      </c>
      <c r="X234" s="18" t="str">
        <f>IF(A234=3,ROUND(EXPORT!I234,0),"")</f>
        <v/>
      </c>
      <c r="Y234" s="18" t="str">
        <f>IF(A234=3,ROUND(EXPORT!K234,0),"")</f>
        <v/>
      </c>
      <c r="Z234" s="18" t="str">
        <f>IF(A234=3,ROUND(EXPORT!EG234,1),"")</f>
        <v/>
      </c>
    </row>
    <row r="235" spans="1:32">
      <c r="A235" s="18">
        <f>EXPORT!A235</f>
        <v>3</v>
      </c>
      <c r="B235" s="18" t="str">
        <f>IF(ISBLANK(EXPORT!B235),"",EXPORT!B235)</f>
        <v>Frankfurter Abend</v>
      </c>
      <c r="C235" s="18" t="str">
        <f t="shared" si="66"/>
        <v>AO</v>
      </c>
      <c r="D235" s="18" t="str">
        <f t="shared" si="67"/>
        <v xml:space="preserve"> (AO)</v>
      </c>
      <c r="E235" s="18" t="str">
        <f t="shared" si="68"/>
        <v>Frankfurter Abend (AO)</v>
      </c>
      <c r="F235" s="18" t="str">
        <f>IF(OR(EXPORT!EM235=0,EXPORT!EM235="",EXPORT!EM235="0"),"","A")</f>
        <v>A</v>
      </c>
      <c r="G235" s="18" t="str">
        <f>IF(OR(EXPORT!EN235=0,EXPORT!EN235="",EXPORT!EN235="0"),"","B")</f>
        <v/>
      </c>
      <c r="H235" s="18" t="str">
        <f>IF(OR(EXPORT!EO235=0,EXPORT!EO235="",EXPORT!EO235="0"),"","C")</f>
        <v/>
      </c>
      <c r="I235" s="18" t="str">
        <f>IF(OR(EXPORT!EP235=0,EXPORT!EP235="",EXPORT!EP235="0"),"","D")</f>
        <v/>
      </c>
      <c r="J235" s="18" t="str">
        <f>IF(OR(EXPORT!EQ235=0,EXPORT!EQ235="",EXPORT!EQ235="0"),"","E")</f>
        <v/>
      </c>
      <c r="K235" s="18" t="str">
        <f>IF(OR(EXPORT!ER235=0,EXPORT!ER235="",EXPORT!ER235="0"),"","F")</f>
        <v/>
      </c>
      <c r="L235" s="18" t="str">
        <f>IF(OR(EXPORT!ES235=0,EXPORT!ES235="",EXPORT!ES235="0"),"","G")</f>
        <v/>
      </c>
      <c r="M235" s="18" t="str">
        <f>IF(OR(EXPORT!ET235=0,EXPORT!ET235="",EXPORT!ET235="0"),"","H")</f>
        <v/>
      </c>
      <c r="N235" s="18" t="str">
        <f>IF(OR(EXPORT!EU235=0,EXPORT!EU235="",EXPORT!EU235="0"),"","L")</f>
        <v/>
      </c>
      <c r="O235" s="18" t="str">
        <f>IF(OR(EXPORT!EV235=0,EXPORT!EV235="",EXPORT!EV235="0"),"","M")</f>
        <v/>
      </c>
      <c r="P235" s="18" t="str">
        <f>IF(OR(EXPORT!EW235=0,EXPORT!EW235="",EXPORT!EW235="0"),"","N")</f>
        <v/>
      </c>
      <c r="Q235" s="18" t="str">
        <f>IF(OR(EXPORT!EX235=0,EXPORT!EX235="",EXPORT!EX235="0"),"","O")</f>
        <v>O</v>
      </c>
      <c r="R235" s="18" t="str">
        <f>IF(OR(EXPORT!EY235=0,EXPORT!EY235="",EXPORT!EY235="0"),"","P")</f>
        <v/>
      </c>
      <c r="S235" s="18" t="str">
        <f>IF(OR(EXPORT!EZ235=0,EXPORT!EZ235="",EXPORT!EZ235="0"),"","W")</f>
        <v/>
      </c>
      <c r="T235" s="18" t="str">
        <f>IF(OR(EXPORT!FA235=0,EXPORT!FA235="",EXPORT!FA235="0"),"","frei")</f>
        <v/>
      </c>
      <c r="U235" s="18" t="str">
        <f t="shared" si="69"/>
        <v xml:space="preserve">466 Kcal / 31 g Fett / 21 g Proteine / 24 g KH / 2 BE </v>
      </c>
      <c r="V235" s="18">
        <f>IF(A235=3,ROUND(EXPORT!F235,0),"")</f>
        <v>466</v>
      </c>
      <c r="W235" s="18">
        <f>IF(A235=3,ROUND(EXPORT!J235,0),"")</f>
        <v>31</v>
      </c>
      <c r="X235" s="18">
        <f>IF(A235=3,ROUND(EXPORT!I235,0),"")</f>
        <v>21</v>
      </c>
      <c r="Y235" s="18">
        <f>IF(A235=3,ROUND(EXPORT!K235,0),"")</f>
        <v>24</v>
      </c>
      <c r="Z235" s="18">
        <f>IF(A235=3,ROUND(EXPORT!EG235,1),"")</f>
        <v>2</v>
      </c>
    </row>
    <row r="236" spans="1:32">
      <c r="A236" s="18">
        <f>EXPORT!A236</f>
        <v>4</v>
      </c>
      <c r="B236" s="18" t="str">
        <f>IF(ISBLANK(EXPORT!B236),"",EXPORT!B236)</f>
        <v>Frankfurter, Senf, Kren, Brot</v>
      </c>
      <c r="C236" s="18" t="str">
        <f t="shared" si="66"/>
        <v>AO</v>
      </c>
      <c r="D236" s="18" t="str">
        <f t="shared" si="67"/>
        <v xml:space="preserve"> (AO)</v>
      </c>
      <c r="E236" s="18" t="str">
        <f t="shared" si="68"/>
        <v>Frankfurter, Senf, Kren, Brot (AO)</v>
      </c>
      <c r="F236" s="18" t="str">
        <f>IF(OR(EXPORT!EM236=0,EXPORT!EM236="",EXPORT!EM236="0"),"","A")</f>
        <v>A</v>
      </c>
      <c r="G236" s="18" t="str">
        <f>IF(OR(EXPORT!EN236=0,EXPORT!EN236="",EXPORT!EN236="0"),"","B")</f>
        <v/>
      </c>
      <c r="H236" s="18" t="str">
        <f>IF(OR(EXPORT!EO236=0,EXPORT!EO236="",EXPORT!EO236="0"),"","C")</f>
        <v/>
      </c>
      <c r="I236" s="18" t="str">
        <f>IF(OR(EXPORT!EP236=0,EXPORT!EP236="",EXPORT!EP236="0"),"","D")</f>
        <v/>
      </c>
      <c r="J236" s="18" t="str">
        <f>IF(OR(EXPORT!EQ236=0,EXPORT!EQ236="",EXPORT!EQ236="0"),"","E")</f>
        <v/>
      </c>
      <c r="K236" s="18" t="str">
        <f>IF(OR(EXPORT!ER236=0,EXPORT!ER236="",EXPORT!ER236="0"),"","F")</f>
        <v/>
      </c>
      <c r="L236" s="18" t="str">
        <f>IF(OR(EXPORT!ES236=0,EXPORT!ES236="",EXPORT!ES236="0"),"","G")</f>
        <v/>
      </c>
      <c r="M236" s="18" t="str">
        <f>IF(OR(EXPORT!ET236=0,EXPORT!ET236="",EXPORT!ET236="0"),"","H")</f>
        <v/>
      </c>
      <c r="N236" s="18" t="str">
        <f>IF(OR(EXPORT!EU236=0,EXPORT!EU236="",EXPORT!EU236="0"),"","L")</f>
        <v/>
      </c>
      <c r="O236" s="18" t="str">
        <f>IF(OR(EXPORT!EV236=0,EXPORT!EV236="",EXPORT!EV236="0"),"","M")</f>
        <v/>
      </c>
      <c r="P236" s="18" t="str">
        <f>IF(OR(EXPORT!EW236=0,EXPORT!EW236="",EXPORT!EW236="0"),"","N")</f>
        <v/>
      </c>
      <c r="Q236" s="18" t="str">
        <f>IF(OR(EXPORT!EX236=0,EXPORT!EX236="",EXPORT!EX236="0"),"","O")</f>
        <v>O</v>
      </c>
      <c r="R236" s="18" t="str">
        <f>IF(OR(EXPORT!EY236=0,EXPORT!EY236="",EXPORT!EY236="0"),"","P")</f>
        <v/>
      </c>
      <c r="S236" s="18" t="str">
        <f>IF(OR(EXPORT!EZ236=0,EXPORT!EZ236="",EXPORT!EZ236="0"),"","W")</f>
        <v/>
      </c>
      <c r="T236" s="18" t="str">
        <f>IF(OR(EXPORT!FA236=0,EXPORT!FA236="",EXPORT!FA236="0"),"","frei")</f>
        <v/>
      </c>
      <c r="U236" s="18" t="str">
        <f t="shared" si="69"/>
        <v/>
      </c>
      <c r="V236" s="18" t="str">
        <f>IF(A236=3,ROUND(EXPORT!F236,0),"")</f>
        <v/>
      </c>
      <c r="W236" s="18" t="str">
        <f>IF(A236=3,ROUND(EXPORT!J236,0),"")</f>
        <v/>
      </c>
      <c r="X236" s="18" t="str">
        <f>IF(A236=3,ROUND(EXPORT!I236,0),"")</f>
        <v/>
      </c>
      <c r="Y236" s="18" t="str">
        <f>IF(A236=3,ROUND(EXPORT!K236,0),"")</f>
        <v/>
      </c>
      <c r="Z236" s="18" t="str">
        <f>IF(A236=3,ROUND(EXPORT!EG236,1),"")</f>
        <v/>
      </c>
    </row>
    <row r="237" spans="1:32">
      <c r="A237" s="18">
        <f>EXPORT!A237</f>
        <v>3</v>
      </c>
      <c r="B237" s="18" t="str">
        <f>IF(ISBLANK(EXPORT!B237),"",EXPORT!B237)</f>
        <v>Debreziner Abend</v>
      </c>
      <c r="C237" s="18" t="str">
        <f t="shared" si="66"/>
        <v>ALMO</v>
      </c>
      <c r="D237" s="18" t="str">
        <f t="shared" si="67"/>
        <v xml:space="preserve"> (ALMO)</v>
      </c>
      <c r="E237" s="18" t="str">
        <f t="shared" si="68"/>
        <v>Debreziner Abend (ALMO)</v>
      </c>
      <c r="F237" s="18" t="str">
        <f>IF(OR(EXPORT!EM237=0,EXPORT!EM237="",EXPORT!EM237="0"),"","A")</f>
        <v>A</v>
      </c>
      <c r="G237" s="18" t="str">
        <f>IF(OR(EXPORT!EN237=0,EXPORT!EN237="",EXPORT!EN237="0"),"","B")</f>
        <v/>
      </c>
      <c r="H237" s="18" t="str">
        <f>IF(OR(EXPORT!EO237=0,EXPORT!EO237="",EXPORT!EO237="0"),"","C")</f>
        <v/>
      </c>
      <c r="I237" s="18" t="str">
        <f>IF(OR(EXPORT!EP237=0,EXPORT!EP237="",EXPORT!EP237="0"),"","D")</f>
        <v/>
      </c>
      <c r="J237" s="18" t="str">
        <f>IF(OR(EXPORT!EQ237=0,EXPORT!EQ237="",EXPORT!EQ237="0"),"","E")</f>
        <v/>
      </c>
      <c r="K237" s="18" t="str">
        <f>IF(OR(EXPORT!ER237=0,EXPORT!ER237="",EXPORT!ER237="0"),"","F")</f>
        <v/>
      </c>
      <c r="L237" s="18" t="str">
        <f>IF(OR(EXPORT!ES237=0,EXPORT!ES237="",EXPORT!ES237="0"),"","G")</f>
        <v/>
      </c>
      <c r="M237" s="18" t="str">
        <f>IF(OR(EXPORT!ET237=0,EXPORT!ET237="",EXPORT!ET237="0"),"","H")</f>
        <v/>
      </c>
      <c r="N237" s="18" t="str">
        <f>IF(OR(EXPORT!EU237=0,EXPORT!EU237="",EXPORT!EU237="0"),"","L")</f>
        <v>L</v>
      </c>
      <c r="O237" s="18" t="str">
        <f>IF(OR(EXPORT!EV237=0,EXPORT!EV237="",EXPORT!EV237="0"),"","M")</f>
        <v>M</v>
      </c>
      <c r="P237" s="18" t="str">
        <f>IF(OR(EXPORT!EW237=0,EXPORT!EW237="",EXPORT!EW237="0"),"","N")</f>
        <v/>
      </c>
      <c r="Q237" s="18" t="str">
        <f>IF(OR(EXPORT!EX237=0,EXPORT!EX237="",EXPORT!EX237="0"),"","O")</f>
        <v>O</v>
      </c>
      <c r="R237" s="18" t="str">
        <f>IF(OR(EXPORT!EY237=0,EXPORT!EY237="",EXPORT!EY237="0"),"","P")</f>
        <v/>
      </c>
      <c r="S237" s="18" t="str">
        <f>IF(OR(EXPORT!EZ237=0,EXPORT!EZ237="",EXPORT!EZ237="0"),"","W")</f>
        <v/>
      </c>
      <c r="T237" s="18" t="str">
        <f>IF(OR(EXPORT!FA237=0,EXPORT!FA237="",EXPORT!FA237="0"),"","frei")</f>
        <v/>
      </c>
      <c r="U237" s="18" t="str">
        <f t="shared" si="69"/>
        <v xml:space="preserve">536 Kcal / 39 g Fett / 20 g Proteine / 25 g KH / 2 BE </v>
      </c>
      <c r="V237" s="18">
        <f>IF(A237=3,ROUND(EXPORT!F237,0),"")</f>
        <v>536</v>
      </c>
      <c r="W237" s="18">
        <f>IF(A237=3,ROUND(EXPORT!J237,0),"")</f>
        <v>39</v>
      </c>
      <c r="X237" s="18">
        <f>IF(A237=3,ROUND(EXPORT!I237,0),"")</f>
        <v>20</v>
      </c>
      <c r="Y237" s="18">
        <f>IF(A237=3,ROUND(EXPORT!K237,0),"")</f>
        <v>25</v>
      </c>
      <c r="Z237" s="18">
        <f>IF(A237=3,ROUND(EXPORT!EG237,1),"")</f>
        <v>2</v>
      </c>
    </row>
    <row r="238" spans="1:32">
      <c r="A238" s="18">
        <f>EXPORT!A238</f>
        <v>4</v>
      </c>
      <c r="B238" s="18" t="str">
        <f>IF(ISBLANK(EXPORT!B238),"",EXPORT!B238)</f>
        <v>Debreziner, Senf, Kren, Brot</v>
      </c>
      <c r="C238" s="18" t="str">
        <f t="shared" si="66"/>
        <v>ALMO</v>
      </c>
      <c r="D238" s="18" t="str">
        <f t="shared" si="67"/>
        <v xml:space="preserve"> (ALMO)</v>
      </c>
      <c r="E238" s="18" t="str">
        <f t="shared" si="68"/>
        <v>Debreziner, Senf, Kren, Brot (ALMO)</v>
      </c>
      <c r="F238" s="18" t="str">
        <f>IF(OR(EXPORT!EM238=0,EXPORT!EM238="",EXPORT!EM238="0"),"","A")</f>
        <v>A</v>
      </c>
      <c r="G238" s="18" t="str">
        <f>IF(OR(EXPORT!EN238=0,EXPORT!EN238="",EXPORT!EN238="0"),"","B")</f>
        <v/>
      </c>
      <c r="H238" s="18" t="str">
        <f>IF(OR(EXPORT!EO238=0,EXPORT!EO238="",EXPORT!EO238="0"),"","C")</f>
        <v/>
      </c>
      <c r="I238" s="18" t="str">
        <f>IF(OR(EXPORT!EP238=0,EXPORT!EP238="",EXPORT!EP238="0"),"","D")</f>
        <v/>
      </c>
      <c r="J238" s="18" t="str">
        <f>IF(OR(EXPORT!EQ238=0,EXPORT!EQ238="",EXPORT!EQ238="0"),"","E")</f>
        <v/>
      </c>
      <c r="K238" s="18" t="str">
        <f>IF(OR(EXPORT!ER238=0,EXPORT!ER238="",EXPORT!ER238="0"),"","F")</f>
        <v/>
      </c>
      <c r="L238" s="18" t="str">
        <f>IF(OR(EXPORT!ES238=0,EXPORT!ES238="",EXPORT!ES238="0"),"","G")</f>
        <v/>
      </c>
      <c r="M238" s="18" t="str">
        <f>IF(OR(EXPORT!ET238=0,EXPORT!ET238="",EXPORT!ET238="0"),"","H")</f>
        <v/>
      </c>
      <c r="N238" s="18" t="str">
        <f>IF(OR(EXPORT!EU238=0,EXPORT!EU238="",EXPORT!EU238="0"),"","L")</f>
        <v>L</v>
      </c>
      <c r="O238" s="18" t="str">
        <f>IF(OR(EXPORT!EV238=0,EXPORT!EV238="",EXPORT!EV238="0"),"","M")</f>
        <v>M</v>
      </c>
      <c r="P238" s="18" t="str">
        <f>IF(OR(EXPORT!EW238=0,EXPORT!EW238="",EXPORT!EW238="0"),"","N")</f>
        <v/>
      </c>
      <c r="Q238" s="18" t="str">
        <f>IF(OR(EXPORT!EX238=0,EXPORT!EX238="",EXPORT!EX238="0"),"","O")</f>
        <v>O</v>
      </c>
      <c r="R238" s="18" t="str">
        <f>IF(OR(EXPORT!EY238=0,EXPORT!EY238="",EXPORT!EY238="0"),"","P")</f>
        <v/>
      </c>
      <c r="S238" s="18" t="str">
        <f>IF(OR(EXPORT!EZ238=0,EXPORT!EZ238="",EXPORT!EZ238="0"),"","W")</f>
        <v/>
      </c>
      <c r="T238" s="18" t="str">
        <f>IF(OR(EXPORT!FA238=0,EXPORT!FA238="",EXPORT!FA238="0"),"","frei")</f>
        <v/>
      </c>
      <c r="U238" s="18" t="str">
        <f t="shared" si="69"/>
        <v/>
      </c>
      <c r="V238" s="18" t="str">
        <f>IF(A238=3,ROUND(EXPORT!F238,0),"")</f>
        <v/>
      </c>
      <c r="W238" s="18" t="str">
        <f>IF(A238=3,ROUND(EXPORT!J238,0),"")</f>
        <v/>
      </c>
      <c r="X238" s="18" t="str">
        <f>IF(A238=3,ROUND(EXPORT!I238,0),"")</f>
        <v/>
      </c>
      <c r="Y238" s="18" t="str">
        <f>IF(A238=3,ROUND(EXPORT!K238,0),"")</f>
        <v/>
      </c>
      <c r="Z238" s="18" t="str">
        <f>IF(A238=3,ROUND(EXPORT!EG238,1),"")</f>
        <v/>
      </c>
    </row>
    <row r="239" spans="1:32">
      <c r="A239" s="18">
        <f>EXPORT!A239</f>
        <v>3</v>
      </c>
      <c r="B239" s="18" t="str">
        <f>IF(ISBLANK(EXPORT!B239),"",EXPORT!B239)</f>
        <v>Käsetoast Abend</v>
      </c>
      <c r="C239" s="18" t="str">
        <f t="shared" si="66"/>
        <v>AG</v>
      </c>
      <c r="D239" s="18" t="str">
        <f t="shared" si="67"/>
        <v xml:space="preserve"> (AG)</v>
      </c>
      <c r="E239" s="18" t="str">
        <f t="shared" si="68"/>
        <v>Käsetoast Abend (AG)</v>
      </c>
      <c r="F239" s="18" t="str">
        <f>IF(OR(EXPORT!EM239=0,EXPORT!EM239="",EXPORT!EM239="0"),"","A")</f>
        <v>A</v>
      </c>
      <c r="G239" s="18" t="str">
        <f>IF(OR(EXPORT!EN239=0,EXPORT!EN239="",EXPORT!EN239="0"),"","B")</f>
        <v/>
      </c>
      <c r="H239" s="18" t="str">
        <f>IF(OR(EXPORT!EO239=0,EXPORT!EO239="",EXPORT!EO239="0"),"","C")</f>
        <v/>
      </c>
      <c r="I239" s="18" t="str">
        <f>IF(OR(EXPORT!EP239=0,EXPORT!EP239="",EXPORT!EP239="0"),"","D")</f>
        <v/>
      </c>
      <c r="J239" s="18" t="str">
        <f>IF(OR(EXPORT!EQ239=0,EXPORT!EQ239="",EXPORT!EQ239="0"),"","E")</f>
        <v/>
      </c>
      <c r="K239" s="18" t="str">
        <f>IF(OR(EXPORT!ER239=0,EXPORT!ER239="",EXPORT!ER239="0"),"","F")</f>
        <v/>
      </c>
      <c r="L239" s="18" t="str">
        <f>IF(OR(EXPORT!ES239=0,EXPORT!ES239="",EXPORT!ES239="0"),"","G")</f>
        <v>G</v>
      </c>
      <c r="M239" s="18" t="str">
        <f>IF(OR(EXPORT!ET239=0,EXPORT!ET239="",EXPORT!ET239="0"),"","H")</f>
        <v/>
      </c>
      <c r="N239" s="18" t="str">
        <f>IF(OR(EXPORT!EU239=0,EXPORT!EU239="",EXPORT!EU239="0"),"","L")</f>
        <v/>
      </c>
      <c r="O239" s="18" t="str">
        <f>IF(OR(EXPORT!EV239=0,EXPORT!EV239="",EXPORT!EV239="0"),"","M")</f>
        <v/>
      </c>
      <c r="P239" s="18" t="str">
        <f>IF(OR(EXPORT!EW239=0,EXPORT!EW239="",EXPORT!EW239="0"),"","N")</f>
        <v/>
      </c>
      <c r="Q239" s="18" t="str">
        <f>IF(OR(EXPORT!EX239=0,EXPORT!EX239="",EXPORT!EX239="0"),"","O")</f>
        <v/>
      </c>
      <c r="R239" s="18" t="str">
        <f>IF(OR(EXPORT!EY239=0,EXPORT!EY239="",EXPORT!EY239="0"),"","P")</f>
        <v/>
      </c>
      <c r="S239" s="18" t="str">
        <f>IF(OR(EXPORT!EZ239=0,EXPORT!EZ239="",EXPORT!EZ239="0"),"","W")</f>
        <v/>
      </c>
      <c r="T239" s="18" t="str">
        <f>IF(OR(EXPORT!FA239=0,EXPORT!FA239="",EXPORT!FA239="0"),"","frei")</f>
        <v/>
      </c>
      <c r="U239" s="18" t="str">
        <f t="shared" si="69"/>
        <v xml:space="preserve">447 Kcal / 25 g Fett / 24 g Proteine / 29 g KH / 2,4 BE </v>
      </c>
      <c r="V239" s="18">
        <f>IF(A239=3,ROUND(EXPORT!F239,0),"")</f>
        <v>447</v>
      </c>
      <c r="W239" s="18">
        <f>IF(A239=3,ROUND(EXPORT!J239,0),"")</f>
        <v>25</v>
      </c>
      <c r="X239" s="18">
        <f>IF(A239=3,ROUND(EXPORT!I239,0),"")</f>
        <v>24</v>
      </c>
      <c r="Y239" s="18">
        <f>IF(A239=3,ROUND(EXPORT!K239,0),"")</f>
        <v>29</v>
      </c>
      <c r="Z239" s="18">
        <f>IF(A239=3,ROUND(EXPORT!EG239,1),"")</f>
        <v>2.4</v>
      </c>
    </row>
    <row r="240" spans="1:32">
      <c r="A240" s="18">
        <f>EXPORT!A240</f>
        <v>4</v>
      </c>
      <c r="B240" s="18" t="str">
        <f>IF(ISBLANK(EXPORT!B240),"",EXPORT!B240)</f>
        <v>Käsetoast, Ketchup</v>
      </c>
      <c r="C240" s="18" t="str">
        <f t="shared" si="66"/>
        <v>AG</v>
      </c>
      <c r="D240" s="18" t="str">
        <f t="shared" si="67"/>
        <v xml:space="preserve"> (AG)</v>
      </c>
      <c r="E240" s="18" t="str">
        <f t="shared" si="68"/>
        <v>Käsetoast, Ketchup (AG)</v>
      </c>
      <c r="F240" s="18" t="str">
        <f>IF(OR(EXPORT!EM240=0,EXPORT!EM240="",EXPORT!EM240="0"),"","A")</f>
        <v>A</v>
      </c>
      <c r="G240" s="18" t="str">
        <f>IF(OR(EXPORT!EN240=0,EXPORT!EN240="",EXPORT!EN240="0"),"","B")</f>
        <v/>
      </c>
      <c r="H240" s="18" t="str">
        <f>IF(OR(EXPORT!EO240=0,EXPORT!EO240="",EXPORT!EO240="0"),"","C")</f>
        <v/>
      </c>
      <c r="I240" s="18" t="str">
        <f>IF(OR(EXPORT!EP240=0,EXPORT!EP240="",EXPORT!EP240="0"),"","D")</f>
        <v/>
      </c>
      <c r="J240" s="18" t="str">
        <f>IF(OR(EXPORT!EQ240=0,EXPORT!EQ240="",EXPORT!EQ240="0"),"","E")</f>
        <v/>
      </c>
      <c r="K240" s="18" t="str">
        <f>IF(OR(EXPORT!ER240=0,EXPORT!ER240="",EXPORT!ER240="0"),"","F")</f>
        <v/>
      </c>
      <c r="L240" s="18" t="str">
        <f>IF(OR(EXPORT!ES240=0,EXPORT!ES240="",EXPORT!ES240="0"),"","G")</f>
        <v>G</v>
      </c>
      <c r="M240" s="18" t="str">
        <f>IF(OR(EXPORT!ET240=0,EXPORT!ET240="",EXPORT!ET240="0"),"","H")</f>
        <v/>
      </c>
      <c r="N240" s="18" t="str">
        <f>IF(OR(EXPORT!EU240=0,EXPORT!EU240="",EXPORT!EU240="0"),"","L")</f>
        <v/>
      </c>
      <c r="O240" s="18" t="str">
        <f>IF(OR(EXPORT!EV240=0,EXPORT!EV240="",EXPORT!EV240="0"),"","M")</f>
        <v/>
      </c>
      <c r="P240" s="18" t="str">
        <f>IF(OR(EXPORT!EW240=0,EXPORT!EW240="",EXPORT!EW240="0"),"","N")</f>
        <v/>
      </c>
      <c r="Q240" s="18" t="str">
        <f>IF(OR(EXPORT!EX240=0,EXPORT!EX240="",EXPORT!EX240="0"),"","O")</f>
        <v/>
      </c>
      <c r="R240" s="18" t="str">
        <f>IF(OR(EXPORT!EY240=0,EXPORT!EY240="",EXPORT!EY240="0"),"","P")</f>
        <v/>
      </c>
      <c r="S240" s="18" t="str">
        <f>IF(OR(EXPORT!EZ240=0,EXPORT!EZ240="",EXPORT!EZ240="0"),"","W")</f>
        <v/>
      </c>
      <c r="T240" s="18" t="str">
        <f>IF(OR(EXPORT!FA240=0,EXPORT!FA240="",EXPORT!FA240="0"),"","frei")</f>
        <v/>
      </c>
      <c r="U240" s="18" t="str">
        <f t="shared" si="69"/>
        <v/>
      </c>
      <c r="V240" s="18" t="str">
        <f>IF(A240=3,ROUND(EXPORT!F240,0),"")</f>
        <v/>
      </c>
      <c r="W240" s="18" t="str">
        <f>IF(A240=3,ROUND(EXPORT!J240,0),"")</f>
        <v/>
      </c>
      <c r="X240" s="18" t="str">
        <f>IF(A240=3,ROUND(EXPORT!I240,0),"")</f>
        <v/>
      </c>
      <c r="Y240" s="18" t="str">
        <f>IF(A240=3,ROUND(EXPORT!K240,0),"")</f>
        <v/>
      </c>
      <c r="Z240" s="18" t="str">
        <f>IF(A240=3,ROUND(EXPORT!EG240,1),"")</f>
        <v/>
      </c>
    </row>
    <row r="241" spans="1:32">
      <c r="A241" s="18">
        <f>EXPORT!A241</f>
        <v>3</v>
      </c>
      <c r="B241" s="18" t="str">
        <f>IF(ISBLANK(EXPORT!B241),"",EXPORT!B241)</f>
        <v>Toast Abend</v>
      </c>
      <c r="C241" s="18" t="str">
        <f t="shared" si="66"/>
        <v>AG</v>
      </c>
      <c r="D241" s="18" t="str">
        <f t="shared" si="67"/>
        <v xml:space="preserve"> (AG)</v>
      </c>
      <c r="E241" s="18" t="str">
        <f t="shared" si="68"/>
        <v>Toast Abend (AG)</v>
      </c>
      <c r="F241" s="18" t="str">
        <f>IF(OR(EXPORT!EM241=0,EXPORT!EM241="",EXPORT!EM241="0"),"","A")</f>
        <v>A</v>
      </c>
      <c r="G241" s="18" t="str">
        <f>IF(OR(EXPORT!EN241=0,EXPORT!EN241="",EXPORT!EN241="0"),"","B")</f>
        <v/>
      </c>
      <c r="H241" s="18" t="str">
        <f>IF(OR(EXPORT!EO241=0,EXPORT!EO241="",EXPORT!EO241="0"),"","C")</f>
        <v/>
      </c>
      <c r="I241" s="18" t="str">
        <f>IF(OR(EXPORT!EP241=0,EXPORT!EP241="",EXPORT!EP241="0"),"","D")</f>
        <v/>
      </c>
      <c r="J241" s="18" t="str">
        <f>IF(OR(EXPORT!EQ241=0,EXPORT!EQ241="",EXPORT!EQ241="0"),"","E")</f>
        <v/>
      </c>
      <c r="K241" s="18" t="str">
        <f>IF(OR(EXPORT!ER241=0,EXPORT!ER241="",EXPORT!ER241="0"),"","F")</f>
        <v/>
      </c>
      <c r="L241" s="18" t="str">
        <f>IF(OR(EXPORT!ES241=0,EXPORT!ES241="",EXPORT!ES241="0"),"","G")</f>
        <v>G</v>
      </c>
      <c r="M241" s="18" t="str">
        <f>IF(OR(EXPORT!ET241=0,EXPORT!ET241="",EXPORT!ET241="0"),"","H")</f>
        <v/>
      </c>
      <c r="N241" s="18" t="str">
        <f>IF(OR(EXPORT!EU241=0,EXPORT!EU241="",EXPORT!EU241="0"),"","L")</f>
        <v/>
      </c>
      <c r="O241" s="18" t="str">
        <f>IF(OR(EXPORT!EV241=0,EXPORT!EV241="",EXPORT!EV241="0"),"","M")</f>
        <v/>
      </c>
      <c r="P241" s="18" t="str">
        <f>IF(OR(EXPORT!EW241=0,EXPORT!EW241="",EXPORT!EW241="0"),"","N")</f>
        <v/>
      </c>
      <c r="Q241" s="18" t="str">
        <f>IF(OR(EXPORT!EX241=0,EXPORT!EX241="",EXPORT!EX241="0"),"","O")</f>
        <v/>
      </c>
      <c r="R241" s="18" t="str">
        <f>IF(OR(EXPORT!EY241=0,EXPORT!EY241="",EXPORT!EY241="0"),"","P")</f>
        <v/>
      </c>
      <c r="S241" s="18" t="str">
        <f>IF(OR(EXPORT!EZ241=0,EXPORT!EZ241="",EXPORT!EZ241="0"),"","W")</f>
        <v/>
      </c>
      <c r="T241" s="18" t="str">
        <f>IF(OR(EXPORT!FA241=0,EXPORT!FA241="",EXPORT!FA241="0"),"","frei")</f>
        <v/>
      </c>
      <c r="U241" s="18" t="str">
        <f t="shared" si="69"/>
        <v xml:space="preserve">424 Kcal / 25 g Fett / 19 g Proteine / 29 g KH / 2,4 BE </v>
      </c>
      <c r="V241" s="18">
        <f>IF(A241=3,ROUND(EXPORT!F241,0),"")</f>
        <v>424</v>
      </c>
      <c r="W241" s="18">
        <f>IF(A241=3,ROUND(EXPORT!J241,0),"")</f>
        <v>25</v>
      </c>
      <c r="X241" s="18">
        <f>IF(A241=3,ROUND(EXPORT!I241,0),"")</f>
        <v>19</v>
      </c>
      <c r="Y241" s="18">
        <f>IF(A241=3,ROUND(EXPORT!K241,0),"")</f>
        <v>29</v>
      </c>
      <c r="Z241" s="18">
        <f>IF(A241=3,ROUND(EXPORT!EG241,1),"")</f>
        <v>2.4</v>
      </c>
    </row>
    <row r="242" spans="1:32">
      <c r="A242" s="18">
        <f>EXPORT!A242</f>
        <v>4</v>
      </c>
      <c r="B242" s="18" t="str">
        <f>IF(ISBLANK(EXPORT!B242),"",EXPORT!B242)</f>
        <v>Schinken- Käsetoast, Ketchup</v>
      </c>
      <c r="C242" s="18" t="str">
        <f t="shared" si="66"/>
        <v>AG</v>
      </c>
      <c r="D242" s="18" t="str">
        <f t="shared" si="67"/>
        <v xml:space="preserve"> (AG)</v>
      </c>
      <c r="E242" s="18" t="str">
        <f t="shared" si="68"/>
        <v>Schinken- Käsetoast, Ketchup (AG)</v>
      </c>
      <c r="F242" s="18" t="str">
        <f>IF(OR(EXPORT!EM242=0,EXPORT!EM242="",EXPORT!EM242="0"),"","A")</f>
        <v>A</v>
      </c>
      <c r="G242" s="18" t="str">
        <f>IF(OR(EXPORT!EN242=0,EXPORT!EN242="",EXPORT!EN242="0"),"","B")</f>
        <v/>
      </c>
      <c r="H242" s="18" t="str">
        <f>IF(OR(EXPORT!EO242=0,EXPORT!EO242="",EXPORT!EO242="0"),"","C")</f>
        <v/>
      </c>
      <c r="I242" s="18" t="str">
        <f>IF(OR(EXPORT!EP242=0,EXPORT!EP242="",EXPORT!EP242="0"),"","D")</f>
        <v/>
      </c>
      <c r="J242" s="18" t="str">
        <f>IF(OR(EXPORT!EQ242=0,EXPORT!EQ242="",EXPORT!EQ242="0"),"","E")</f>
        <v/>
      </c>
      <c r="K242" s="18" t="str">
        <f>IF(OR(EXPORT!ER242=0,EXPORT!ER242="",EXPORT!ER242="0"),"","F")</f>
        <v/>
      </c>
      <c r="L242" s="18" t="str">
        <f>IF(OR(EXPORT!ES242=0,EXPORT!ES242="",EXPORT!ES242="0"),"","G")</f>
        <v>G</v>
      </c>
      <c r="M242" s="18" t="str">
        <f>IF(OR(EXPORT!ET242=0,EXPORT!ET242="",EXPORT!ET242="0"),"","H")</f>
        <v/>
      </c>
      <c r="N242" s="18" t="str">
        <f>IF(OR(EXPORT!EU242=0,EXPORT!EU242="",EXPORT!EU242="0"),"","L")</f>
        <v/>
      </c>
      <c r="O242" s="18" t="str">
        <f>IF(OR(EXPORT!EV242=0,EXPORT!EV242="",EXPORT!EV242="0"),"","M")</f>
        <v/>
      </c>
      <c r="P242" s="18" t="str">
        <f>IF(OR(EXPORT!EW242=0,EXPORT!EW242="",EXPORT!EW242="0"),"","N")</f>
        <v/>
      </c>
      <c r="Q242" s="18" t="str">
        <f>IF(OR(EXPORT!EX242=0,EXPORT!EX242="",EXPORT!EX242="0"),"","O")</f>
        <v/>
      </c>
      <c r="R242" s="18" t="str">
        <f>IF(OR(EXPORT!EY242=0,EXPORT!EY242="",EXPORT!EY242="0"),"","P")</f>
        <v/>
      </c>
      <c r="S242" s="18" t="str">
        <f>IF(OR(EXPORT!EZ242=0,EXPORT!EZ242="",EXPORT!EZ242="0"),"","W")</f>
        <v/>
      </c>
      <c r="T242" s="18" t="str">
        <f>IF(OR(EXPORT!FA242=0,EXPORT!FA242="",EXPORT!FA242="0"),"","frei")</f>
        <v/>
      </c>
      <c r="U242" s="18" t="str">
        <f t="shared" si="69"/>
        <v/>
      </c>
      <c r="V242" s="18" t="str">
        <f>IF(A242=3,ROUND(EXPORT!F242,0),"")</f>
        <v/>
      </c>
      <c r="W242" s="18" t="str">
        <f>IF(A242=3,ROUND(EXPORT!J242,0),"")</f>
        <v/>
      </c>
      <c r="X242" s="18" t="str">
        <f>IF(A242=3,ROUND(EXPORT!I242,0),"")</f>
        <v/>
      </c>
      <c r="Y242" s="18" t="str">
        <f>IF(A242=3,ROUND(EXPORT!K242,0),"")</f>
        <v/>
      </c>
      <c r="Z242" s="18" t="str">
        <f>IF(A242=3,ROUND(EXPORT!EG242,1),"")</f>
        <v/>
      </c>
    </row>
    <row r="243" spans="1:32">
      <c r="A243" s="18">
        <f>EXPORT!A243</f>
        <v>1</v>
      </c>
      <c r="B243" s="18" t="str">
        <f>IF(ISBLANK(EXPORT!B243),"",EXPORT!B243)</f>
        <v>Sonntag</v>
      </c>
      <c r="C243" s="18" t="str">
        <f t="shared" si="66"/>
        <v/>
      </c>
      <c r="D243" s="18" t="str">
        <f t="shared" si="67"/>
        <v/>
      </c>
      <c r="E243" s="18" t="str">
        <f t="shared" si="68"/>
        <v>Sonntag</v>
      </c>
      <c r="F243" s="18" t="str">
        <f>IF(OR(EXPORT!EM243=0,EXPORT!EM243="",EXPORT!EM243="0"),"","A")</f>
        <v/>
      </c>
      <c r="G243" s="18" t="str">
        <f>IF(OR(EXPORT!EN243=0,EXPORT!EN243="",EXPORT!EN243="0"),"","B")</f>
        <v/>
      </c>
      <c r="H243" s="18" t="str">
        <f>IF(OR(EXPORT!EO243=0,EXPORT!EO243="",EXPORT!EO243="0"),"","C")</f>
        <v/>
      </c>
      <c r="I243" s="18" t="str">
        <f>IF(OR(EXPORT!EP243=0,EXPORT!EP243="",EXPORT!EP243="0"),"","D")</f>
        <v/>
      </c>
      <c r="J243" s="18" t="str">
        <f>IF(OR(EXPORT!EQ243=0,EXPORT!EQ243="",EXPORT!EQ243="0"),"","E")</f>
        <v/>
      </c>
      <c r="K243" s="18" t="str">
        <f>IF(OR(EXPORT!ER243=0,EXPORT!ER243="",EXPORT!ER243="0"),"","F")</f>
        <v/>
      </c>
      <c r="L243" s="18" t="str">
        <f>IF(OR(EXPORT!ES243=0,EXPORT!ES243="",EXPORT!ES243="0"),"","G")</f>
        <v/>
      </c>
      <c r="M243" s="18" t="str">
        <f>IF(OR(EXPORT!ET243=0,EXPORT!ET243="",EXPORT!ET243="0"),"","H")</f>
        <v/>
      </c>
      <c r="N243" s="18" t="str">
        <f>IF(OR(EXPORT!EU243=0,EXPORT!EU243="",EXPORT!EU243="0"),"","L")</f>
        <v/>
      </c>
      <c r="O243" s="18" t="str">
        <f>IF(OR(EXPORT!EV243=0,EXPORT!EV243="",EXPORT!EV243="0"),"","M")</f>
        <v/>
      </c>
      <c r="P243" s="18" t="str">
        <f>IF(OR(EXPORT!EW243=0,EXPORT!EW243="",EXPORT!EW243="0"),"","N")</f>
        <v/>
      </c>
      <c r="Q243" s="18" t="str">
        <f>IF(OR(EXPORT!EX243=0,EXPORT!EX243="",EXPORT!EX243="0"),"","O")</f>
        <v/>
      </c>
      <c r="R243" s="18" t="str">
        <f>IF(OR(EXPORT!EY243=0,EXPORT!EY243="",EXPORT!EY243="0"),"","P")</f>
        <v/>
      </c>
      <c r="S243" s="18" t="str">
        <f>IF(OR(EXPORT!EZ243=0,EXPORT!EZ243="",EXPORT!EZ243="0"),"","W")</f>
        <v/>
      </c>
      <c r="T243" s="18" t="str">
        <f>IF(OR(EXPORT!FA243=0,EXPORT!FA243="",EXPORT!FA243="0"),"","frei")</f>
        <v/>
      </c>
      <c r="U243" s="18" t="str">
        <f t="shared" si="69"/>
        <v/>
      </c>
      <c r="V243" s="18" t="str">
        <f>IF(A243=3,ROUND(EXPORT!F243,0),"")</f>
        <v/>
      </c>
      <c r="W243" s="18" t="str">
        <f>IF(A243=3,ROUND(EXPORT!J243,0),"")</f>
        <v/>
      </c>
      <c r="X243" s="18" t="str">
        <f>IF(A243=3,ROUND(EXPORT!I243,0),"")</f>
        <v/>
      </c>
      <c r="Y243" s="18" t="str">
        <f>IF(A243=3,ROUND(EXPORT!K243,0),"")</f>
        <v/>
      </c>
      <c r="Z243" s="18" t="str">
        <f>IF(A243=3,ROUND(EXPORT!EG243,1),"")</f>
        <v/>
      </c>
    </row>
    <row r="244" spans="1:32">
      <c r="A244" s="18">
        <f>EXPORT!A244</f>
        <v>2</v>
      </c>
      <c r="B244" s="18" t="str">
        <f>IF(ISBLANK(EXPORT!B244),"",EXPORT!B244)</f>
        <v>Mittagessen</v>
      </c>
      <c r="C244" s="18" t="str">
        <f t="shared" si="66"/>
        <v/>
      </c>
      <c r="D244" s="18" t="str">
        <f t="shared" si="67"/>
        <v/>
      </c>
      <c r="E244" s="18" t="str">
        <f t="shared" si="68"/>
        <v>Mittagessen</v>
      </c>
      <c r="F244" s="18" t="str">
        <f>IF(OR(EXPORT!EM244=0,EXPORT!EM244="",EXPORT!EM244="0"),"","A")</f>
        <v/>
      </c>
      <c r="G244" s="18" t="str">
        <f>IF(OR(EXPORT!EN244=0,EXPORT!EN244="",EXPORT!EN244="0"),"","B")</f>
        <v/>
      </c>
      <c r="H244" s="18" t="str">
        <f>IF(OR(EXPORT!EO244=0,EXPORT!EO244="",EXPORT!EO244="0"),"","C")</f>
        <v/>
      </c>
      <c r="I244" s="18" t="str">
        <f>IF(OR(EXPORT!EP244=0,EXPORT!EP244="",EXPORT!EP244="0"),"","D")</f>
        <v/>
      </c>
      <c r="J244" s="18" t="str">
        <f>IF(OR(EXPORT!EQ244=0,EXPORT!EQ244="",EXPORT!EQ244="0"),"","E")</f>
        <v/>
      </c>
      <c r="K244" s="18" t="str">
        <f>IF(OR(EXPORT!ER244=0,EXPORT!ER244="",EXPORT!ER244="0"),"","F")</f>
        <v/>
      </c>
      <c r="L244" s="18" t="str">
        <f>IF(OR(EXPORT!ES244=0,EXPORT!ES244="",EXPORT!ES244="0"),"","G")</f>
        <v/>
      </c>
      <c r="M244" s="18" t="str">
        <f>IF(OR(EXPORT!ET244=0,EXPORT!ET244="",EXPORT!ET244="0"),"","H")</f>
        <v/>
      </c>
      <c r="N244" s="18" t="str">
        <f>IF(OR(EXPORT!EU244=0,EXPORT!EU244="",EXPORT!EU244="0"),"","L")</f>
        <v/>
      </c>
      <c r="O244" s="18" t="str">
        <f>IF(OR(EXPORT!EV244=0,EXPORT!EV244="",EXPORT!EV244="0"),"","M")</f>
        <v/>
      </c>
      <c r="P244" s="18" t="str">
        <f>IF(OR(EXPORT!EW244=0,EXPORT!EW244="",EXPORT!EW244="0"),"","N")</f>
        <v/>
      </c>
      <c r="Q244" s="18" t="str">
        <f>IF(OR(EXPORT!EX244=0,EXPORT!EX244="",EXPORT!EX244="0"),"","O")</f>
        <v/>
      </c>
      <c r="R244" s="18" t="str">
        <f>IF(OR(EXPORT!EY244=0,EXPORT!EY244="",EXPORT!EY244="0"),"","P")</f>
        <v/>
      </c>
      <c r="S244" s="18" t="str">
        <f>IF(OR(EXPORT!EZ244=0,EXPORT!EZ244="",EXPORT!EZ244="0"),"","W")</f>
        <v/>
      </c>
      <c r="T244" s="18" t="str">
        <f>IF(OR(EXPORT!FA244=0,EXPORT!FA244="",EXPORT!FA244="0"),"","frei")</f>
        <v/>
      </c>
      <c r="U244" s="18" t="str">
        <f t="shared" si="69"/>
        <v/>
      </c>
      <c r="V244" s="18" t="str">
        <f>IF(A244=3,ROUND(EXPORT!F244,0),"")</f>
        <v/>
      </c>
      <c r="W244" s="18" t="str">
        <f>IF(A244=3,ROUND(EXPORT!J244,0),"")</f>
        <v/>
      </c>
      <c r="X244" s="18" t="str">
        <f>IF(A244=3,ROUND(EXPORT!I244,0),"")</f>
        <v/>
      </c>
      <c r="Y244" s="18" t="str">
        <f>IF(A244=3,ROUND(EXPORT!K244,0),"")</f>
        <v/>
      </c>
      <c r="Z244" s="18" t="str">
        <f>IF(A244=3,ROUND(EXPORT!EG244,1),"")</f>
        <v/>
      </c>
    </row>
    <row r="245" spans="1:32">
      <c r="A245" s="18">
        <f>EXPORT!A245</f>
        <v>3</v>
      </c>
      <c r="B245" s="18" t="str">
        <f>IF(ISBLANK(EXPORT!B245),"",EXPORT!B245)</f>
        <v>Suppe 1 Mittagessen</v>
      </c>
      <c r="C245" s="18" t="str">
        <f t="shared" si="66"/>
        <v>ACGL</v>
      </c>
      <c r="D245" s="18" t="str">
        <f t="shared" si="67"/>
        <v xml:space="preserve"> (ACGL)</v>
      </c>
      <c r="E245" s="18" t="str">
        <f t="shared" si="68"/>
        <v>Suppe 1 Mittagessen (ACGL)</v>
      </c>
      <c r="F245" s="18" t="str">
        <f>IF(OR(EXPORT!EM245=0,EXPORT!EM245="",EXPORT!EM245="0"),"","A")</f>
        <v>A</v>
      </c>
      <c r="G245" s="18" t="str">
        <f>IF(OR(EXPORT!EN245=0,EXPORT!EN245="",EXPORT!EN245="0"),"","B")</f>
        <v/>
      </c>
      <c r="H245" s="18" t="str">
        <f>IF(OR(EXPORT!EO245=0,EXPORT!EO245="",EXPORT!EO245="0"),"","C")</f>
        <v>C</v>
      </c>
      <c r="I245" s="18" t="str">
        <f>IF(OR(EXPORT!EP245=0,EXPORT!EP245="",EXPORT!EP245="0"),"","D")</f>
        <v/>
      </c>
      <c r="J245" s="18" t="str">
        <f>IF(OR(EXPORT!EQ245=0,EXPORT!EQ245="",EXPORT!EQ245="0"),"","E")</f>
        <v/>
      </c>
      <c r="K245" s="18" t="str">
        <f>IF(OR(EXPORT!ER245=0,EXPORT!ER245="",EXPORT!ER245="0"),"","F")</f>
        <v/>
      </c>
      <c r="L245" s="18" t="str">
        <f>IF(OR(EXPORT!ES245=0,EXPORT!ES245="",EXPORT!ES245="0"),"","G")</f>
        <v>G</v>
      </c>
      <c r="M245" s="18" t="str">
        <f>IF(OR(EXPORT!ET245=0,EXPORT!ET245="",EXPORT!ET245="0"),"","H")</f>
        <v/>
      </c>
      <c r="N245" s="18" t="str">
        <f>IF(OR(EXPORT!EU245=0,EXPORT!EU245="",EXPORT!EU245="0"),"","L")</f>
        <v>L</v>
      </c>
      <c r="O245" s="18" t="str">
        <f>IF(OR(EXPORT!EV245=0,EXPORT!EV245="",EXPORT!EV245="0"),"","M")</f>
        <v/>
      </c>
      <c r="P245" s="18" t="str">
        <f>IF(OR(EXPORT!EW245=0,EXPORT!EW245="",EXPORT!EW245="0"),"","N")</f>
        <v/>
      </c>
      <c r="Q245" s="18" t="str">
        <f>IF(OR(EXPORT!EX245=0,EXPORT!EX245="",EXPORT!EX245="0"),"","O")</f>
        <v/>
      </c>
      <c r="R245" s="18" t="str">
        <f>IF(OR(EXPORT!EY245=0,EXPORT!EY245="",EXPORT!EY245="0"),"","P")</f>
        <v/>
      </c>
      <c r="S245" s="18" t="str">
        <f>IF(OR(EXPORT!EZ245=0,EXPORT!EZ245="",EXPORT!EZ245="0"),"","W")</f>
        <v/>
      </c>
      <c r="T245" s="18" t="str">
        <f>IF(OR(EXPORT!FA245=0,EXPORT!FA245="",EXPORT!FA245="0"),"","frei")</f>
        <v/>
      </c>
      <c r="U245" s="18" t="str">
        <f t="shared" si="69"/>
        <v xml:space="preserve">127 Kcal / 7 g Fett / 6 g Proteine / 10 g KH / 0,8 BE </v>
      </c>
      <c r="V245" s="18">
        <f>IF(A245=3,ROUND(EXPORT!F245,0),"")</f>
        <v>127</v>
      </c>
      <c r="W245" s="18">
        <f>IF(A245=3,ROUND(EXPORT!J245,0),"")</f>
        <v>7</v>
      </c>
      <c r="X245" s="18">
        <f>IF(A245=3,ROUND(EXPORT!I245,0),"")</f>
        <v>6</v>
      </c>
      <c r="Y245" s="18">
        <f>IF(A245=3,ROUND(EXPORT!K245,0),"")</f>
        <v>10</v>
      </c>
      <c r="Z245" s="18">
        <f>IF(A245=3,ROUND(EXPORT!EG245,1),"")</f>
        <v>0.8</v>
      </c>
    </row>
    <row r="246" spans="1:32">
      <c r="A246" s="18">
        <f>EXPORT!A246</f>
        <v>4</v>
      </c>
      <c r="B246" s="18" t="str">
        <f>IF(ISBLANK(EXPORT!B246),"",EXPORT!B246)</f>
        <v>Rindsuppe mit Grießdukaten</v>
      </c>
      <c r="C246" s="18" t="str">
        <f t="shared" si="66"/>
        <v>ACGL</v>
      </c>
      <c r="D246" s="18" t="str">
        <f t="shared" si="67"/>
        <v xml:space="preserve"> (ACGL)</v>
      </c>
      <c r="E246" s="18" t="str">
        <f t="shared" si="68"/>
        <v>Rindsuppe mit Grießdukaten (ACGL)</v>
      </c>
      <c r="F246" s="18" t="str">
        <f>IF(OR(EXPORT!EM246=0,EXPORT!EM246="",EXPORT!EM246="0"),"","A")</f>
        <v>A</v>
      </c>
      <c r="G246" s="18" t="str">
        <f>IF(OR(EXPORT!EN246=0,EXPORT!EN246="",EXPORT!EN246="0"),"","B")</f>
        <v/>
      </c>
      <c r="H246" s="18" t="str">
        <f>IF(OR(EXPORT!EO246=0,EXPORT!EO246="",EXPORT!EO246="0"),"","C")</f>
        <v>C</v>
      </c>
      <c r="I246" s="18" t="str">
        <f>IF(OR(EXPORT!EP246=0,EXPORT!EP246="",EXPORT!EP246="0"),"","D")</f>
        <v/>
      </c>
      <c r="J246" s="18" t="str">
        <f>IF(OR(EXPORT!EQ246=0,EXPORT!EQ246="",EXPORT!EQ246="0"),"","E")</f>
        <v/>
      </c>
      <c r="K246" s="18" t="str">
        <f>IF(OR(EXPORT!ER246=0,EXPORT!ER246="",EXPORT!ER246="0"),"","F")</f>
        <v/>
      </c>
      <c r="L246" s="18" t="str">
        <f>IF(OR(EXPORT!ES246=0,EXPORT!ES246="",EXPORT!ES246="0"),"","G")</f>
        <v>G</v>
      </c>
      <c r="M246" s="18" t="str">
        <f>IF(OR(EXPORT!ET246=0,EXPORT!ET246="",EXPORT!ET246="0"),"","H")</f>
        <v/>
      </c>
      <c r="N246" s="18" t="str">
        <f>IF(OR(EXPORT!EU246=0,EXPORT!EU246="",EXPORT!EU246="0"),"","L")</f>
        <v>L</v>
      </c>
      <c r="O246" s="18" t="str">
        <f>IF(OR(EXPORT!EV246=0,EXPORT!EV246="",EXPORT!EV246="0"),"","M")</f>
        <v/>
      </c>
      <c r="P246" s="18" t="str">
        <f>IF(OR(EXPORT!EW246=0,EXPORT!EW246="",EXPORT!EW246="0"),"","N")</f>
        <v/>
      </c>
      <c r="Q246" s="18" t="str">
        <f>IF(OR(EXPORT!EX246=0,EXPORT!EX246="",EXPORT!EX246="0"),"","O")</f>
        <v/>
      </c>
      <c r="R246" s="18" t="str">
        <f>IF(OR(EXPORT!EY246=0,EXPORT!EY246="",EXPORT!EY246="0"),"","P")</f>
        <v/>
      </c>
      <c r="S246" s="18" t="str">
        <f>IF(OR(EXPORT!EZ246=0,EXPORT!EZ246="",EXPORT!EZ246="0"),"","W")</f>
        <v/>
      </c>
      <c r="T246" s="18" t="str">
        <f>IF(OR(EXPORT!FA246=0,EXPORT!FA246="",EXPORT!FA246="0"),"","frei")</f>
        <v/>
      </c>
      <c r="U246" s="18" t="str">
        <f t="shared" si="69"/>
        <v/>
      </c>
      <c r="V246" s="18" t="str">
        <f>IF(A246=3,ROUND(EXPORT!F246,0),"")</f>
        <v/>
      </c>
      <c r="W246" s="18" t="str">
        <f>IF(A246=3,ROUND(EXPORT!J246,0),"")</f>
        <v/>
      </c>
      <c r="X246" s="18" t="str">
        <f>IF(A246=3,ROUND(EXPORT!I246,0),"")</f>
        <v/>
      </c>
      <c r="Y246" s="18" t="str">
        <f>IF(A246=3,ROUND(EXPORT!K246,0),"")</f>
        <v/>
      </c>
      <c r="Z246" s="18" t="str">
        <f>IF(A246=3,ROUND(EXPORT!EG246,1),"")</f>
        <v/>
      </c>
    </row>
    <row r="247" spans="1:32">
      <c r="A247" s="18">
        <f>EXPORT!A247</f>
        <v>3</v>
      </c>
      <c r="B247" s="18" t="str">
        <f>IF(ISBLANK(EXPORT!B247),"",EXPORT!B247)</f>
        <v>Suppe 2 Mittagessen</v>
      </c>
      <c r="C247" s="18" t="str">
        <f t="shared" si="66"/>
        <v>AGL</v>
      </c>
      <c r="D247" s="18" t="str">
        <f t="shared" si="67"/>
        <v xml:space="preserve"> (AGL)</v>
      </c>
      <c r="E247" s="18" t="str">
        <f t="shared" si="68"/>
        <v>Suppe 2 Mittagessen (AGL)</v>
      </c>
      <c r="F247" s="18" t="str">
        <f>IF(OR(EXPORT!EM247=0,EXPORT!EM247="",EXPORT!EM247="0"),"","A")</f>
        <v>A</v>
      </c>
      <c r="G247" s="18" t="str">
        <f>IF(OR(EXPORT!EN247=0,EXPORT!EN247="",EXPORT!EN247="0"),"","B")</f>
        <v/>
      </c>
      <c r="H247" s="18" t="str">
        <f>IF(OR(EXPORT!EO247=0,EXPORT!EO247="",EXPORT!EO247="0"),"","C")</f>
        <v/>
      </c>
      <c r="I247" s="18" t="str">
        <f>IF(OR(EXPORT!EP247=0,EXPORT!EP247="",EXPORT!EP247="0"),"","D")</f>
        <v/>
      </c>
      <c r="J247" s="18" t="str">
        <f>IF(OR(EXPORT!EQ247=0,EXPORT!EQ247="",EXPORT!EQ247="0"),"","E")</f>
        <v/>
      </c>
      <c r="K247" s="18" t="str">
        <f>IF(OR(EXPORT!ER247=0,EXPORT!ER247="",EXPORT!ER247="0"),"","F")</f>
        <v/>
      </c>
      <c r="L247" s="18" t="str">
        <f>IF(OR(EXPORT!ES247=0,EXPORT!ES247="",EXPORT!ES247="0"),"","G")</f>
        <v>G</v>
      </c>
      <c r="M247" s="18" t="str">
        <f>IF(OR(EXPORT!ET247=0,EXPORT!ET247="",EXPORT!ET247="0"),"","H")</f>
        <v/>
      </c>
      <c r="N247" s="18" t="str">
        <f>IF(OR(EXPORT!EU247=0,EXPORT!EU247="",EXPORT!EU247="0"),"","L")</f>
        <v>L</v>
      </c>
      <c r="O247" s="18" t="str">
        <f>IF(OR(EXPORT!EV247=0,EXPORT!EV247="",EXPORT!EV247="0"),"","M")</f>
        <v/>
      </c>
      <c r="P247" s="18" t="str">
        <f>IF(OR(EXPORT!EW247=0,EXPORT!EW247="",EXPORT!EW247="0"),"","N")</f>
        <v/>
      </c>
      <c r="Q247" s="18" t="str">
        <f>IF(OR(EXPORT!EX247=0,EXPORT!EX247="",EXPORT!EX247="0"),"","O")</f>
        <v/>
      </c>
      <c r="R247" s="18" t="str">
        <f>IF(OR(EXPORT!EY247=0,EXPORT!EY247="",EXPORT!EY247="0"),"","P")</f>
        <v/>
      </c>
      <c r="S247" s="18" t="str">
        <f>IF(OR(EXPORT!EZ247=0,EXPORT!EZ247="",EXPORT!EZ247="0"),"","W")</f>
        <v/>
      </c>
      <c r="T247" s="18" t="str">
        <f>IF(OR(EXPORT!FA247=0,EXPORT!FA247="",EXPORT!FA247="0"),"","frei")</f>
        <v/>
      </c>
      <c r="U247" s="18" t="str">
        <f t="shared" si="69"/>
        <v xml:space="preserve">165 Kcal / 12 g Fett / 3 g Proteine / 11 g KH / 0,9 BE </v>
      </c>
      <c r="V247" s="18">
        <f>IF(A247=3,ROUND(EXPORT!F247,0),"")</f>
        <v>165</v>
      </c>
      <c r="W247" s="18">
        <f>IF(A247=3,ROUND(EXPORT!J247,0),"")</f>
        <v>12</v>
      </c>
      <c r="X247" s="18">
        <f>IF(A247=3,ROUND(EXPORT!I247,0),"")</f>
        <v>3</v>
      </c>
      <c r="Y247" s="18">
        <f>IF(A247=3,ROUND(EXPORT!K247,0),"")</f>
        <v>11</v>
      </c>
      <c r="Z247" s="18">
        <f>IF(A247=3,ROUND(EXPORT!EG247,1),"")</f>
        <v>0.9</v>
      </c>
    </row>
    <row r="248" spans="1:32">
      <c r="A248" s="18">
        <f>EXPORT!A248</f>
        <v>4</v>
      </c>
      <c r="B248" s="18" t="str">
        <f>IF(ISBLANK(EXPORT!B248),"",EXPORT!B248)</f>
        <v xml:space="preserve">Schwarzwurzelcremesuppe </v>
      </c>
      <c r="C248" s="18" t="str">
        <f t="shared" si="66"/>
        <v>AGL</v>
      </c>
      <c r="D248" s="18" t="str">
        <f t="shared" si="67"/>
        <v xml:space="preserve"> (AGL)</v>
      </c>
      <c r="E248" s="18" t="str">
        <f t="shared" si="68"/>
        <v>Schwarzwurzelcremesuppe  (AGL)</v>
      </c>
      <c r="F248" s="18" t="str">
        <f>IF(OR(EXPORT!EM248=0,EXPORT!EM248="",EXPORT!EM248="0"),"","A")</f>
        <v>A</v>
      </c>
      <c r="G248" s="18" t="str">
        <f>IF(OR(EXPORT!EN248=0,EXPORT!EN248="",EXPORT!EN248="0"),"","B")</f>
        <v/>
      </c>
      <c r="H248" s="18" t="str">
        <f>IF(OR(EXPORT!EO248=0,EXPORT!EO248="",EXPORT!EO248="0"),"","C")</f>
        <v/>
      </c>
      <c r="I248" s="18" t="str">
        <f>IF(OR(EXPORT!EP248=0,EXPORT!EP248="",EXPORT!EP248="0"),"","D")</f>
        <v/>
      </c>
      <c r="J248" s="18" t="str">
        <f>IF(OR(EXPORT!EQ248=0,EXPORT!EQ248="",EXPORT!EQ248="0"),"","E")</f>
        <v/>
      </c>
      <c r="K248" s="18" t="str">
        <f>IF(OR(EXPORT!ER248=0,EXPORT!ER248="",EXPORT!ER248="0"),"","F")</f>
        <v/>
      </c>
      <c r="L248" s="18" t="str">
        <f>IF(OR(EXPORT!ES248=0,EXPORT!ES248="",EXPORT!ES248="0"),"","G")</f>
        <v>G</v>
      </c>
      <c r="M248" s="18" t="str">
        <f>IF(OR(EXPORT!ET248=0,EXPORT!ET248="",EXPORT!ET248="0"),"","H")</f>
        <v/>
      </c>
      <c r="N248" s="18" t="str">
        <f>IF(OR(EXPORT!EU248=0,EXPORT!EU248="",EXPORT!EU248="0"),"","L")</f>
        <v>L</v>
      </c>
      <c r="O248" s="18" t="str">
        <f>IF(OR(EXPORT!EV248=0,EXPORT!EV248="",EXPORT!EV248="0"),"","M")</f>
        <v/>
      </c>
      <c r="P248" s="18" t="str">
        <f>IF(OR(EXPORT!EW248=0,EXPORT!EW248="",EXPORT!EW248="0"),"","N")</f>
        <v/>
      </c>
      <c r="Q248" s="18" t="str">
        <f>IF(OR(EXPORT!EX248=0,EXPORT!EX248="",EXPORT!EX248="0"),"","O")</f>
        <v/>
      </c>
      <c r="R248" s="18" t="str">
        <f>IF(OR(EXPORT!EY248=0,EXPORT!EY248="",EXPORT!EY248="0"),"","P")</f>
        <v/>
      </c>
      <c r="S248" s="18" t="str">
        <f>IF(OR(EXPORT!EZ248=0,EXPORT!EZ248="",EXPORT!EZ248="0"),"","W")</f>
        <v/>
      </c>
      <c r="T248" s="18" t="str">
        <f>IF(OR(EXPORT!FA248=0,EXPORT!FA248="",EXPORT!FA248="0"),"","frei")</f>
        <v/>
      </c>
      <c r="U248" s="18" t="str">
        <f t="shared" si="69"/>
        <v/>
      </c>
      <c r="V248" s="18" t="str">
        <f>IF(A248=3,ROUND(EXPORT!F248,0),"")</f>
        <v/>
      </c>
      <c r="W248" s="18" t="str">
        <f>IF(A248=3,ROUND(EXPORT!J248,0),"")</f>
        <v/>
      </c>
      <c r="X248" s="18" t="str">
        <f>IF(A248=3,ROUND(EXPORT!I248,0),"")</f>
        <v/>
      </c>
      <c r="Y248" s="18" t="str">
        <f>IF(A248=3,ROUND(EXPORT!K248,0),"")</f>
        <v/>
      </c>
      <c r="Z248" s="18" t="str">
        <f>IF(A248=3,ROUND(EXPORT!EG248,1),"")</f>
        <v/>
      </c>
    </row>
    <row r="249" spans="1:32">
      <c r="A249" s="18">
        <f>EXPORT!A249</f>
        <v>3</v>
      </c>
      <c r="B249" s="18" t="str">
        <f>IF(ISBLANK(EXPORT!B249),"",EXPORT!B249)</f>
        <v>Hausmannskost Mittagessen</v>
      </c>
      <c r="C249" s="18" t="str">
        <f t="shared" si="66"/>
        <v>ACGLM</v>
      </c>
      <c r="D249" s="18" t="str">
        <f t="shared" si="67"/>
        <v xml:space="preserve"> (ACGLM)</v>
      </c>
      <c r="E249" s="18" t="str">
        <f t="shared" si="68"/>
        <v>Hausmannskost Mittagessen (ACGLM)</v>
      </c>
      <c r="F249" s="18" t="str">
        <f>IF(OR(EXPORT!EM249=0,EXPORT!EM249="",EXPORT!EM249="0"),"","A")</f>
        <v>A</v>
      </c>
      <c r="G249" s="18" t="str">
        <f>IF(OR(EXPORT!EN249=0,EXPORT!EN249="",EXPORT!EN249="0"),"","B")</f>
        <v/>
      </c>
      <c r="H249" s="18" t="str">
        <f>IF(OR(EXPORT!EO249=0,EXPORT!EO249="",EXPORT!EO249="0"),"","C")</f>
        <v>C</v>
      </c>
      <c r="I249" s="18" t="str">
        <f>IF(OR(EXPORT!EP249=0,EXPORT!EP249="",EXPORT!EP249="0"),"","D")</f>
        <v/>
      </c>
      <c r="J249" s="18" t="str">
        <f>IF(OR(EXPORT!EQ249=0,EXPORT!EQ249="",EXPORT!EQ249="0"),"","E")</f>
        <v/>
      </c>
      <c r="K249" s="18" t="str">
        <f>IF(OR(EXPORT!ER249=0,EXPORT!ER249="",EXPORT!ER249="0"),"","F")</f>
        <v/>
      </c>
      <c r="L249" s="18" t="str">
        <f>IF(OR(EXPORT!ES249=0,EXPORT!ES249="",EXPORT!ES249="0"),"","G")</f>
        <v>G</v>
      </c>
      <c r="M249" s="18" t="str">
        <f>IF(OR(EXPORT!ET249=0,EXPORT!ET249="",EXPORT!ET249="0"),"","H")</f>
        <v/>
      </c>
      <c r="N249" s="18" t="str">
        <f>IF(OR(EXPORT!EU249=0,EXPORT!EU249="",EXPORT!EU249="0"),"","L")</f>
        <v>L</v>
      </c>
      <c r="O249" s="18" t="str">
        <f>IF(OR(EXPORT!EV249=0,EXPORT!EV249="",EXPORT!EV249="0"),"","M")</f>
        <v>M</v>
      </c>
      <c r="P249" s="18" t="str">
        <f>IF(OR(EXPORT!EW249=0,EXPORT!EW249="",EXPORT!EW249="0"),"","N")</f>
        <v/>
      </c>
      <c r="Q249" s="18" t="str">
        <f>IF(OR(EXPORT!EX249=0,EXPORT!EX249="",EXPORT!EX249="0"),"","O")</f>
        <v/>
      </c>
      <c r="R249" s="18" t="str">
        <f>IF(OR(EXPORT!EY249=0,EXPORT!EY249="",EXPORT!EY249="0"),"","P")</f>
        <v/>
      </c>
      <c r="S249" s="18" t="str">
        <f>IF(OR(EXPORT!EZ249=0,EXPORT!EZ249="",EXPORT!EZ249="0"),"","W")</f>
        <v/>
      </c>
      <c r="T249" s="18" t="str">
        <f>IF(OR(EXPORT!FA249=0,EXPORT!FA249="",EXPORT!FA249="0"),"","frei")</f>
        <v/>
      </c>
      <c r="U249" s="18" t="str">
        <f t="shared" si="69"/>
        <v xml:space="preserve">875 Kcal / 47 g Fett / 48 g Proteine / 61 g KH / 5,1 BE </v>
      </c>
      <c r="V249" s="18">
        <f>IF(A249=3,ROUND(EXPORT!F249,0),"")</f>
        <v>875</v>
      </c>
      <c r="W249" s="18">
        <f>IF(A249=3,ROUND(EXPORT!J249,0),"")</f>
        <v>47</v>
      </c>
      <c r="X249" s="18">
        <f>IF(A249=3,ROUND(EXPORT!I249,0),"")</f>
        <v>48</v>
      </c>
      <c r="Y249" s="18">
        <f>IF(A249=3,ROUND(EXPORT!K249,0),"")</f>
        <v>61</v>
      </c>
      <c r="Z249" s="18">
        <f>IF(A249=3,ROUND(EXPORT!EG249,1),"")</f>
        <v>5.0999999999999996</v>
      </c>
      <c r="AA249" s="18" t="str">
        <f>IF($A249=3,AB249&amp;" Kcal / "&amp;AC249&amp;" g Fett / "&amp;AD249&amp;" g Proteine / "&amp;AE249&amp;" g KH / "&amp;AF249&amp;" BE ","")</f>
        <v xml:space="preserve">1150 Kcal / 62 g Fett / 59 g Proteine / 85 g KH / 7,1 BE </v>
      </c>
      <c r="AB249" s="18">
        <f>V249+V245+V265</f>
        <v>1150</v>
      </c>
      <c r="AC249" s="18">
        <f t="shared" ref="AC249:AF249" si="81">W249+W245+W265</f>
        <v>62</v>
      </c>
      <c r="AD249" s="18">
        <f t="shared" si="81"/>
        <v>59</v>
      </c>
      <c r="AE249" s="18">
        <f t="shared" si="81"/>
        <v>85</v>
      </c>
      <c r="AF249" s="18">
        <f t="shared" si="81"/>
        <v>7.1</v>
      </c>
    </row>
    <row r="250" spans="1:32">
      <c r="A250" s="18">
        <f>EXPORT!A250</f>
        <v>4</v>
      </c>
      <c r="B250" s="18" t="str">
        <f>IF(ISBLANK(EXPORT!B250),"",EXPORT!B250)</f>
        <v xml:space="preserve"> Gebackenes Putenschnitzel</v>
      </c>
      <c r="C250" s="18" t="str">
        <f t="shared" si="66"/>
        <v>AC</v>
      </c>
      <c r="D250" s="18" t="str">
        <f t="shared" si="67"/>
        <v xml:space="preserve"> (AC)</v>
      </c>
      <c r="E250" s="18" t="str">
        <f t="shared" si="68"/>
        <v xml:space="preserve"> Gebackenes Putenschnitzel (AC)</v>
      </c>
      <c r="F250" s="18" t="str">
        <f>IF(OR(EXPORT!EM250=0,EXPORT!EM250="",EXPORT!EM250="0"),"","A")</f>
        <v>A</v>
      </c>
      <c r="G250" s="18" t="str">
        <f>IF(OR(EXPORT!EN250=0,EXPORT!EN250="",EXPORT!EN250="0"),"","B")</f>
        <v/>
      </c>
      <c r="H250" s="18" t="str">
        <f>IF(OR(EXPORT!EO250=0,EXPORT!EO250="",EXPORT!EO250="0"),"","C")</f>
        <v>C</v>
      </c>
      <c r="I250" s="18" t="str">
        <f>IF(OR(EXPORT!EP250=0,EXPORT!EP250="",EXPORT!EP250="0"),"","D")</f>
        <v/>
      </c>
      <c r="J250" s="18" t="str">
        <f>IF(OR(EXPORT!EQ250=0,EXPORT!EQ250="",EXPORT!EQ250="0"),"","E")</f>
        <v/>
      </c>
      <c r="K250" s="18" t="str">
        <f>IF(OR(EXPORT!ER250=0,EXPORT!ER250="",EXPORT!ER250="0"),"","F")</f>
        <v/>
      </c>
      <c r="L250" s="18" t="str">
        <f>IF(OR(EXPORT!ES250=0,EXPORT!ES250="",EXPORT!ES250="0"),"","G")</f>
        <v/>
      </c>
      <c r="M250" s="18" t="str">
        <f>IF(OR(EXPORT!ET250=0,EXPORT!ET250="",EXPORT!ET250="0"),"","H")</f>
        <v/>
      </c>
      <c r="N250" s="18" t="str">
        <f>IF(OR(EXPORT!EU250=0,EXPORT!EU250="",EXPORT!EU250="0"),"","L")</f>
        <v/>
      </c>
      <c r="O250" s="18" t="str">
        <f>IF(OR(EXPORT!EV250=0,EXPORT!EV250="",EXPORT!EV250="0"),"","M")</f>
        <v/>
      </c>
      <c r="P250" s="18" t="str">
        <f>IF(OR(EXPORT!EW250=0,EXPORT!EW250="",EXPORT!EW250="0"),"","N")</f>
        <v/>
      </c>
      <c r="Q250" s="18" t="str">
        <f>IF(OR(EXPORT!EX250=0,EXPORT!EX250="",EXPORT!EX250="0"),"","O")</f>
        <v/>
      </c>
      <c r="R250" s="18" t="str">
        <f>IF(OR(EXPORT!EY250=0,EXPORT!EY250="",EXPORT!EY250="0"),"","P")</f>
        <v/>
      </c>
      <c r="S250" s="18" t="str">
        <f>IF(OR(EXPORT!EZ250=0,EXPORT!EZ250="",EXPORT!EZ250="0"),"","W")</f>
        <v/>
      </c>
      <c r="T250" s="18" t="str">
        <f>IF(OR(EXPORT!FA250=0,EXPORT!FA250="",EXPORT!FA250="0"),"","frei")</f>
        <v/>
      </c>
      <c r="U250" s="18" t="str">
        <f t="shared" si="69"/>
        <v/>
      </c>
      <c r="V250" s="18" t="str">
        <f>IF(A250=3,ROUND(EXPORT!F250,0),"")</f>
        <v/>
      </c>
      <c r="W250" s="18" t="str">
        <f>IF(A250=3,ROUND(EXPORT!J250,0),"")</f>
        <v/>
      </c>
      <c r="X250" s="18" t="str">
        <f>IF(A250=3,ROUND(EXPORT!I250,0),"")</f>
        <v/>
      </c>
      <c r="Y250" s="18" t="str">
        <f>IF(A250=3,ROUND(EXPORT!K250,0),"")</f>
        <v/>
      </c>
      <c r="Z250" s="18" t="str">
        <f>IF(A250=3,ROUND(EXPORT!EG250,1),"")</f>
        <v/>
      </c>
    </row>
    <row r="251" spans="1:32">
      <c r="A251" s="18">
        <f>EXPORT!A251</f>
        <v>4</v>
      </c>
      <c r="B251" s="18" t="str">
        <f>IF(ISBLANK(EXPORT!B251),"",EXPORT!B251)</f>
        <v xml:space="preserve"> mit Gurkensalat </v>
      </c>
      <c r="C251" s="18" t="str">
        <f t="shared" si="66"/>
        <v>GLM</v>
      </c>
      <c r="D251" s="18" t="str">
        <f t="shared" si="67"/>
        <v xml:space="preserve"> (GLM)</v>
      </c>
      <c r="E251" s="18" t="str">
        <f t="shared" si="68"/>
        <v xml:space="preserve"> mit Gurkensalat  (GLM)</v>
      </c>
      <c r="F251" s="18" t="str">
        <f>IF(OR(EXPORT!EM251=0,EXPORT!EM251="",EXPORT!EM251="0"),"","A")</f>
        <v/>
      </c>
      <c r="G251" s="18" t="str">
        <f>IF(OR(EXPORT!EN251=0,EXPORT!EN251="",EXPORT!EN251="0"),"","B")</f>
        <v/>
      </c>
      <c r="H251" s="18" t="str">
        <f>IF(OR(EXPORT!EO251=0,EXPORT!EO251="",EXPORT!EO251="0"),"","C")</f>
        <v/>
      </c>
      <c r="I251" s="18" t="str">
        <f>IF(OR(EXPORT!EP251=0,EXPORT!EP251="",EXPORT!EP251="0"),"","D")</f>
        <v/>
      </c>
      <c r="J251" s="18" t="str">
        <f>IF(OR(EXPORT!EQ251=0,EXPORT!EQ251="",EXPORT!EQ251="0"),"","E")</f>
        <v/>
      </c>
      <c r="K251" s="18" t="str">
        <f>IF(OR(EXPORT!ER251=0,EXPORT!ER251="",EXPORT!ER251="0"),"","F")</f>
        <v/>
      </c>
      <c r="L251" s="18" t="str">
        <f>IF(OR(EXPORT!ES251=0,EXPORT!ES251="",EXPORT!ES251="0"),"","G")</f>
        <v>G</v>
      </c>
      <c r="M251" s="18" t="str">
        <f>IF(OR(EXPORT!ET251=0,EXPORT!ET251="",EXPORT!ET251="0"),"","H")</f>
        <v/>
      </c>
      <c r="N251" s="18" t="str">
        <f>IF(OR(EXPORT!EU251=0,EXPORT!EU251="",EXPORT!EU251="0"),"","L")</f>
        <v>L</v>
      </c>
      <c r="O251" s="18" t="str">
        <f>IF(OR(EXPORT!EV251=0,EXPORT!EV251="",EXPORT!EV251="0"),"","M")</f>
        <v>M</v>
      </c>
      <c r="P251" s="18" t="str">
        <f>IF(OR(EXPORT!EW251=0,EXPORT!EW251="",EXPORT!EW251="0"),"","N")</f>
        <v/>
      </c>
      <c r="Q251" s="18" t="str">
        <f>IF(OR(EXPORT!EX251=0,EXPORT!EX251="",EXPORT!EX251="0"),"","O")</f>
        <v/>
      </c>
      <c r="R251" s="18" t="str">
        <f>IF(OR(EXPORT!EY251=0,EXPORT!EY251="",EXPORT!EY251="0"),"","P")</f>
        <v/>
      </c>
      <c r="S251" s="18" t="str">
        <f>IF(OR(EXPORT!EZ251=0,EXPORT!EZ251="",EXPORT!EZ251="0"),"","W")</f>
        <v/>
      </c>
      <c r="T251" s="18" t="str">
        <f>IF(OR(EXPORT!FA251=0,EXPORT!FA251="",EXPORT!FA251="0"),"","frei")</f>
        <v/>
      </c>
      <c r="U251" s="18" t="str">
        <f t="shared" si="69"/>
        <v/>
      </c>
      <c r="V251" s="18" t="str">
        <f>IF(A251=3,ROUND(EXPORT!F251,0),"")</f>
        <v/>
      </c>
      <c r="W251" s="18" t="str">
        <f>IF(A251=3,ROUND(EXPORT!J251,0),"")</f>
        <v/>
      </c>
      <c r="X251" s="18" t="str">
        <f>IF(A251=3,ROUND(EXPORT!I251,0),"")</f>
        <v/>
      </c>
      <c r="Y251" s="18" t="str">
        <f>IF(A251=3,ROUND(EXPORT!K251,0),"")</f>
        <v/>
      </c>
      <c r="Z251" s="18" t="str">
        <f>IF(A251=3,ROUND(EXPORT!EG251,1),"")</f>
        <v/>
      </c>
    </row>
    <row r="252" spans="1:32">
      <c r="A252" s="18">
        <f>EXPORT!A252</f>
        <v>4</v>
      </c>
      <c r="B252" s="18" t="str">
        <f>IF(ISBLANK(EXPORT!B252),"",EXPORT!B252)</f>
        <v xml:space="preserve"> und Petersilerdäpfel</v>
      </c>
      <c r="C252" s="18" t="str">
        <f t="shared" si="66"/>
        <v/>
      </c>
      <c r="D252" s="18" t="str">
        <f t="shared" si="67"/>
        <v/>
      </c>
      <c r="E252" s="18" t="str">
        <f t="shared" si="68"/>
        <v xml:space="preserve"> und Petersilerdäpfel</v>
      </c>
      <c r="F252" s="18" t="str">
        <f>IF(OR(EXPORT!EM252=0,EXPORT!EM252="",EXPORT!EM252="0"),"","A")</f>
        <v/>
      </c>
      <c r="G252" s="18" t="str">
        <f>IF(OR(EXPORT!EN252=0,EXPORT!EN252="",EXPORT!EN252="0"),"","B")</f>
        <v/>
      </c>
      <c r="H252" s="18" t="str">
        <f>IF(OR(EXPORT!EO252=0,EXPORT!EO252="",EXPORT!EO252="0"),"","C")</f>
        <v/>
      </c>
      <c r="I252" s="18" t="str">
        <f>IF(OR(EXPORT!EP252=0,EXPORT!EP252="",EXPORT!EP252="0"),"","D")</f>
        <v/>
      </c>
      <c r="J252" s="18" t="str">
        <f>IF(OR(EXPORT!EQ252=0,EXPORT!EQ252="",EXPORT!EQ252="0"),"","E")</f>
        <v/>
      </c>
      <c r="K252" s="18" t="str">
        <f>IF(OR(EXPORT!ER252=0,EXPORT!ER252="",EXPORT!ER252="0"),"","F")</f>
        <v/>
      </c>
      <c r="L252" s="18" t="str">
        <f>IF(OR(EXPORT!ES252=0,EXPORT!ES252="",EXPORT!ES252="0"),"","G")</f>
        <v/>
      </c>
      <c r="M252" s="18" t="str">
        <f>IF(OR(EXPORT!ET252=0,EXPORT!ET252="",EXPORT!ET252="0"),"","H")</f>
        <v/>
      </c>
      <c r="N252" s="18" t="str">
        <f>IF(OR(EXPORT!EU252=0,EXPORT!EU252="",EXPORT!EU252="0"),"","L")</f>
        <v/>
      </c>
      <c r="O252" s="18" t="str">
        <f>IF(OR(EXPORT!EV252=0,EXPORT!EV252="",EXPORT!EV252="0"),"","M")</f>
        <v/>
      </c>
      <c r="P252" s="18" t="str">
        <f>IF(OR(EXPORT!EW252=0,EXPORT!EW252="",EXPORT!EW252="0"),"","N")</f>
        <v/>
      </c>
      <c r="Q252" s="18" t="str">
        <f>IF(OR(EXPORT!EX252=0,EXPORT!EX252="",EXPORT!EX252="0"),"","O")</f>
        <v/>
      </c>
      <c r="R252" s="18" t="str">
        <f>IF(OR(EXPORT!EY252=0,EXPORT!EY252="",EXPORT!EY252="0"),"","P")</f>
        <v/>
      </c>
      <c r="S252" s="18" t="str">
        <f>IF(OR(EXPORT!EZ252=0,EXPORT!EZ252="",EXPORT!EZ252="0"),"","W")</f>
        <v/>
      </c>
      <c r="T252" s="18" t="str">
        <f>IF(OR(EXPORT!FA252=0,EXPORT!FA252="",EXPORT!FA252="0"),"","frei")</f>
        <v/>
      </c>
      <c r="U252" s="18" t="str">
        <f t="shared" si="69"/>
        <v/>
      </c>
      <c r="V252" s="18" t="str">
        <f>IF(A252=3,ROUND(EXPORT!F252,0),"")</f>
        <v/>
      </c>
      <c r="W252" s="18" t="str">
        <f>IF(A252=3,ROUND(EXPORT!J252,0),"")</f>
        <v/>
      </c>
      <c r="X252" s="18" t="str">
        <f>IF(A252=3,ROUND(EXPORT!I252,0),"")</f>
        <v/>
      </c>
      <c r="Y252" s="18" t="str">
        <f>IF(A252=3,ROUND(EXPORT!K252,0),"")</f>
        <v/>
      </c>
      <c r="Z252" s="18" t="str">
        <f>IF(A252=3,ROUND(EXPORT!EG252,1),"")</f>
        <v/>
      </c>
    </row>
    <row r="253" spans="1:32">
      <c r="A253" s="18">
        <f>EXPORT!A253</f>
        <v>3</v>
      </c>
      <c r="B253" s="18" t="str">
        <f>IF(ISBLANK(EXPORT!B253),"",EXPORT!B253)</f>
        <v>Vegetarisch Mittagessen</v>
      </c>
      <c r="C253" s="18" t="str">
        <f t="shared" si="66"/>
        <v>ACGLM</v>
      </c>
      <c r="D253" s="18" t="str">
        <f t="shared" si="67"/>
        <v xml:space="preserve"> (ACGLM)</v>
      </c>
      <c r="E253" s="18" t="str">
        <f t="shared" si="68"/>
        <v>Vegetarisch Mittagessen (ACGLM)</v>
      </c>
      <c r="F253" s="18" t="str">
        <f>IF(OR(EXPORT!EM253=0,EXPORT!EM253="",EXPORT!EM253="0"),"","A")</f>
        <v>A</v>
      </c>
      <c r="G253" s="18" t="str">
        <f>IF(OR(EXPORT!EN253=0,EXPORT!EN253="",EXPORT!EN253="0"),"","B")</f>
        <v/>
      </c>
      <c r="H253" s="18" t="str">
        <f>IF(OR(EXPORT!EO253=0,EXPORT!EO253="",EXPORT!EO253="0"),"","C")</f>
        <v>C</v>
      </c>
      <c r="I253" s="18" t="str">
        <f>IF(OR(EXPORT!EP253=0,EXPORT!EP253="",EXPORT!EP253="0"),"","D")</f>
        <v/>
      </c>
      <c r="J253" s="18" t="str">
        <f>IF(OR(EXPORT!EQ253=0,EXPORT!EQ253="",EXPORT!EQ253="0"),"","E")</f>
        <v/>
      </c>
      <c r="K253" s="18" t="str">
        <f>IF(OR(EXPORT!ER253=0,EXPORT!ER253="",EXPORT!ER253="0"),"","F")</f>
        <v/>
      </c>
      <c r="L253" s="18" t="str">
        <f>IF(OR(EXPORT!ES253=0,EXPORT!ES253="",EXPORT!ES253="0"),"","G")</f>
        <v>G</v>
      </c>
      <c r="M253" s="18" t="str">
        <f>IF(OR(EXPORT!ET253=0,EXPORT!ET253="",EXPORT!ET253="0"),"","H")</f>
        <v/>
      </c>
      <c r="N253" s="18" t="str">
        <f>IF(OR(EXPORT!EU253=0,EXPORT!EU253="",EXPORT!EU253="0"),"","L")</f>
        <v>L</v>
      </c>
      <c r="O253" s="18" t="str">
        <f>IF(OR(EXPORT!EV253=0,EXPORT!EV253="",EXPORT!EV253="0"),"","M")</f>
        <v>M</v>
      </c>
      <c r="P253" s="18" t="str">
        <f>IF(OR(EXPORT!EW253=0,EXPORT!EW253="",EXPORT!EW253="0"),"","N")</f>
        <v/>
      </c>
      <c r="Q253" s="18" t="str">
        <f>IF(OR(EXPORT!EX253=0,EXPORT!EX253="",EXPORT!EX253="0"),"","O")</f>
        <v/>
      </c>
      <c r="R253" s="18" t="str">
        <f>IF(OR(EXPORT!EY253=0,EXPORT!EY253="",EXPORT!EY253="0"),"","P")</f>
        <v/>
      </c>
      <c r="S253" s="18" t="str">
        <f>IF(OR(EXPORT!EZ253=0,EXPORT!EZ253="",EXPORT!EZ253="0"),"","W")</f>
        <v/>
      </c>
      <c r="T253" s="18" t="str">
        <f>IF(OR(EXPORT!FA253=0,EXPORT!FA253="",EXPORT!FA253="0"),"","frei")</f>
        <v/>
      </c>
      <c r="U253" s="18" t="str">
        <f t="shared" si="69"/>
        <v xml:space="preserve">796 Kcal / 49 g Fett / 25 g Proteine / 62 g KH / 5,2 BE </v>
      </c>
      <c r="V253" s="18">
        <f>IF(A253=3,ROUND(EXPORT!F253,0),"")</f>
        <v>796</v>
      </c>
      <c r="W253" s="18">
        <f>IF(A253=3,ROUND(EXPORT!J253,0),"")</f>
        <v>49</v>
      </c>
      <c r="X253" s="18">
        <f>IF(A253=3,ROUND(EXPORT!I253,0),"")</f>
        <v>25</v>
      </c>
      <c r="Y253" s="18">
        <f>IF(A253=3,ROUND(EXPORT!K253,0),"")</f>
        <v>62</v>
      </c>
      <c r="Z253" s="18">
        <f>IF(A253=3,ROUND(EXPORT!EG253,1),"")</f>
        <v>5.2</v>
      </c>
      <c r="AA253" s="18" t="str">
        <f t="shared" ref="AA253" si="82">IF($A253=3,AB253&amp;" Kcal / "&amp;AC253&amp;" g Fett / "&amp;AD253&amp;" g Proteine / "&amp;AE253&amp;" g KH / "&amp;AF253&amp;" BE ","")</f>
        <v xml:space="preserve">1109 Kcal / 69 g Fett / 33 g Proteine / 87 g KH / 7,3 BE </v>
      </c>
      <c r="AB253" s="18">
        <f>V253+V247+V265</f>
        <v>1109</v>
      </c>
      <c r="AC253" s="18">
        <f t="shared" ref="AC253:AF253" si="83">W253+W247+W265</f>
        <v>69</v>
      </c>
      <c r="AD253" s="18">
        <f t="shared" si="83"/>
        <v>33</v>
      </c>
      <c r="AE253" s="18">
        <f t="shared" si="83"/>
        <v>87</v>
      </c>
      <c r="AF253" s="18">
        <f t="shared" si="83"/>
        <v>7.3000000000000007</v>
      </c>
    </row>
    <row r="254" spans="1:32">
      <c r="A254" s="18">
        <f>EXPORT!A254</f>
        <v>4</v>
      </c>
      <c r="B254" s="18" t="str">
        <f>IF(ISBLANK(EXPORT!B254),"",EXPORT!B254)</f>
        <v xml:space="preserve">Eiernockerl </v>
      </c>
      <c r="C254" s="18" t="str">
        <f t="shared" si="66"/>
        <v>ACG</v>
      </c>
      <c r="D254" s="18" t="str">
        <f t="shared" si="67"/>
        <v xml:space="preserve"> (ACG)</v>
      </c>
      <c r="E254" s="18" t="str">
        <f t="shared" si="68"/>
        <v>Eiernockerl  (ACG)</v>
      </c>
      <c r="F254" s="18" t="str">
        <f>IF(OR(EXPORT!EM254=0,EXPORT!EM254="",EXPORT!EM254="0"),"","A")</f>
        <v>A</v>
      </c>
      <c r="G254" s="18" t="str">
        <f>IF(OR(EXPORT!EN254=0,EXPORT!EN254="",EXPORT!EN254="0"),"","B")</f>
        <v/>
      </c>
      <c r="H254" s="18" t="str">
        <f>IF(OR(EXPORT!EO254=0,EXPORT!EO254="",EXPORT!EO254="0"),"","C")</f>
        <v>C</v>
      </c>
      <c r="I254" s="18" t="str">
        <f>IF(OR(EXPORT!EP254=0,EXPORT!EP254="",EXPORT!EP254="0"),"","D")</f>
        <v/>
      </c>
      <c r="J254" s="18" t="str">
        <f>IF(OR(EXPORT!EQ254=0,EXPORT!EQ254="",EXPORT!EQ254="0"),"","E")</f>
        <v/>
      </c>
      <c r="K254" s="18" t="str">
        <f>IF(OR(EXPORT!ER254=0,EXPORT!ER254="",EXPORT!ER254="0"),"","F")</f>
        <v/>
      </c>
      <c r="L254" s="18" t="str">
        <f>IF(OR(EXPORT!ES254=0,EXPORT!ES254="",EXPORT!ES254="0"),"","G")</f>
        <v>G</v>
      </c>
      <c r="M254" s="18" t="str">
        <f>IF(OR(EXPORT!ET254=0,EXPORT!ET254="",EXPORT!ET254="0"),"","H")</f>
        <v/>
      </c>
      <c r="N254" s="18" t="str">
        <f>IF(OR(EXPORT!EU254=0,EXPORT!EU254="",EXPORT!EU254="0"),"","L")</f>
        <v/>
      </c>
      <c r="O254" s="18" t="str">
        <f>IF(OR(EXPORT!EV254=0,EXPORT!EV254="",EXPORT!EV254="0"),"","M")</f>
        <v/>
      </c>
      <c r="P254" s="18" t="str">
        <f>IF(OR(EXPORT!EW254=0,EXPORT!EW254="",EXPORT!EW254="0"),"","N")</f>
        <v/>
      </c>
      <c r="Q254" s="18" t="str">
        <f>IF(OR(EXPORT!EX254=0,EXPORT!EX254="",EXPORT!EX254="0"),"","O")</f>
        <v/>
      </c>
      <c r="R254" s="18" t="str">
        <f>IF(OR(EXPORT!EY254=0,EXPORT!EY254="",EXPORT!EY254="0"),"","P")</f>
        <v/>
      </c>
      <c r="S254" s="18" t="str">
        <f>IF(OR(EXPORT!EZ254=0,EXPORT!EZ254="",EXPORT!EZ254="0"),"","W")</f>
        <v/>
      </c>
      <c r="T254" s="18" t="str">
        <f>IF(OR(EXPORT!FA254=0,EXPORT!FA254="",EXPORT!FA254="0"),"","frei")</f>
        <v/>
      </c>
      <c r="U254" s="18" t="str">
        <f t="shared" si="69"/>
        <v/>
      </c>
      <c r="V254" s="18" t="str">
        <f>IF(A254=3,ROUND(EXPORT!F254,0),"")</f>
        <v/>
      </c>
      <c r="W254" s="18" t="str">
        <f>IF(A254=3,ROUND(EXPORT!J254,0),"")</f>
        <v/>
      </c>
      <c r="X254" s="18" t="str">
        <f>IF(A254=3,ROUND(EXPORT!I254,0),"")</f>
        <v/>
      </c>
      <c r="Y254" s="18" t="str">
        <f>IF(A254=3,ROUND(EXPORT!K254,0),"")</f>
        <v/>
      </c>
      <c r="Z254" s="18" t="str">
        <f>IF(A254=3,ROUND(EXPORT!EG254,1),"")</f>
        <v/>
      </c>
    </row>
    <row r="255" spans="1:32">
      <c r="A255" s="18">
        <f>EXPORT!A255</f>
        <v>4</v>
      </c>
      <c r="B255" s="18" t="str">
        <f>IF(ISBLANK(EXPORT!B255),"",EXPORT!B255)</f>
        <v xml:space="preserve"> mit</v>
      </c>
      <c r="C255" s="18" t="str">
        <f t="shared" si="66"/>
        <v/>
      </c>
      <c r="D255" s="18" t="str">
        <f t="shared" si="67"/>
        <v/>
      </c>
      <c r="E255" s="18" t="str">
        <f t="shared" si="68"/>
        <v xml:space="preserve"> mit</v>
      </c>
      <c r="F255" s="18" t="str">
        <f>IF(OR(EXPORT!EM255=0,EXPORT!EM255="",EXPORT!EM255="0"),"","A")</f>
        <v/>
      </c>
      <c r="G255" s="18" t="str">
        <f>IF(OR(EXPORT!EN255=0,EXPORT!EN255="",EXPORT!EN255="0"),"","B")</f>
        <v/>
      </c>
      <c r="H255" s="18" t="str">
        <f>IF(OR(EXPORT!EO255=0,EXPORT!EO255="",EXPORT!EO255="0"),"","C")</f>
        <v/>
      </c>
      <c r="I255" s="18" t="str">
        <f>IF(OR(EXPORT!EP255=0,EXPORT!EP255="",EXPORT!EP255="0"),"","D")</f>
        <v/>
      </c>
      <c r="J255" s="18" t="str">
        <f>IF(OR(EXPORT!EQ255=0,EXPORT!EQ255="",EXPORT!EQ255="0"),"","E")</f>
        <v/>
      </c>
      <c r="K255" s="18" t="str">
        <f>IF(OR(EXPORT!ER255=0,EXPORT!ER255="",EXPORT!ER255="0"),"","F")</f>
        <v/>
      </c>
      <c r="L255" s="18" t="str">
        <f>IF(OR(EXPORT!ES255=0,EXPORT!ES255="",EXPORT!ES255="0"),"","G")</f>
        <v/>
      </c>
      <c r="M255" s="18" t="str">
        <f>IF(OR(EXPORT!ET255=0,EXPORT!ET255="",EXPORT!ET255="0"),"","H")</f>
        <v/>
      </c>
      <c r="N255" s="18" t="str">
        <f>IF(OR(EXPORT!EU255=0,EXPORT!EU255="",EXPORT!EU255="0"),"","L")</f>
        <v/>
      </c>
      <c r="O255" s="18" t="str">
        <f>IF(OR(EXPORT!EV255=0,EXPORT!EV255="",EXPORT!EV255="0"),"","M")</f>
        <v/>
      </c>
      <c r="P255" s="18" t="str">
        <f>IF(OR(EXPORT!EW255=0,EXPORT!EW255="",EXPORT!EW255="0"),"","N")</f>
        <v/>
      </c>
      <c r="Q255" s="18" t="str">
        <f>IF(OR(EXPORT!EX255=0,EXPORT!EX255="",EXPORT!EX255="0"),"","O")</f>
        <v/>
      </c>
      <c r="R255" s="18" t="str">
        <f>IF(OR(EXPORT!EY255=0,EXPORT!EY255="",EXPORT!EY255="0"),"","P")</f>
        <v/>
      </c>
      <c r="S255" s="18" t="str">
        <f>IF(OR(EXPORT!EZ255=0,EXPORT!EZ255="",EXPORT!EZ255="0"),"","W")</f>
        <v/>
      </c>
      <c r="T255" s="18" t="str">
        <f>IF(OR(EXPORT!FA255=0,EXPORT!FA255="",EXPORT!FA255="0"),"","frei")</f>
        <v>frei</v>
      </c>
      <c r="U255" s="18" t="str">
        <f t="shared" si="69"/>
        <v/>
      </c>
      <c r="V255" s="18" t="str">
        <f>IF(A255=3,ROUND(EXPORT!F255,0),"")</f>
        <v/>
      </c>
      <c r="W255" s="18" t="str">
        <f>IF(A255=3,ROUND(EXPORT!J255,0),"")</f>
        <v/>
      </c>
      <c r="X255" s="18" t="str">
        <f>IF(A255=3,ROUND(EXPORT!I255,0),"")</f>
        <v/>
      </c>
      <c r="Y255" s="18" t="str">
        <f>IF(A255=3,ROUND(EXPORT!K255,0),"")</f>
        <v/>
      </c>
      <c r="Z255" s="18" t="str">
        <f>IF(A255=3,ROUND(EXPORT!EG255,1),"")</f>
        <v/>
      </c>
    </row>
    <row r="256" spans="1:32">
      <c r="A256" s="18">
        <f>EXPORT!A256</f>
        <v>4</v>
      </c>
      <c r="B256" s="18" t="str">
        <f>IF(ISBLANK(EXPORT!B256),"",EXPORT!B256)</f>
        <v xml:space="preserve">Gurkensalat </v>
      </c>
      <c r="C256" s="18" t="str">
        <f t="shared" si="66"/>
        <v>GLM</v>
      </c>
      <c r="D256" s="18" t="str">
        <f t="shared" si="67"/>
        <v xml:space="preserve"> (GLM)</v>
      </c>
      <c r="E256" s="18" t="str">
        <f t="shared" si="68"/>
        <v>Gurkensalat  (GLM)</v>
      </c>
      <c r="F256" s="18" t="str">
        <f>IF(OR(EXPORT!EM256=0,EXPORT!EM256="",EXPORT!EM256="0"),"","A")</f>
        <v/>
      </c>
      <c r="G256" s="18" t="str">
        <f>IF(OR(EXPORT!EN256=0,EXPORT!EN256="",EXPORT!EN256="0"),"","B")</f>
        <v/>
      </c>
      <c r="H256" s="18" t="str">
        <f>IF(OR(EXPORT!EO256=0,EXPORT!EO256="",EXPORT!EO256="0"),"","C")</f>
        <v/>
      </c>
      <c r="I256" s="18" t="str">
        <f>IF(OR(EXPORT!EP256=0,EXPORT!EP256="",EXPORT!EP256="0"),"","D")</f>
        <v/>
      </c>
      <c r="J256" s="18" t="str">
        <f>IF(OR(EXPORT!EQ256=0,EXPORT!EQ256="",EXPORT!EQ256="0"),"","E")</f>
        <v/>
      </c>
      <c r="K256" s="18" t="str">
        <f>IF(OR(EXPORT!ER256=0,EXPORT!ER256="",EXPORT!ER256="0"),"","F")</f>
        <v/>
      </c>
      <c r="L256" s="18" t="str">
        <f>IF(OR(EXPORT!ES256=0,EXPORT!ES256="",EXPORT!ES256="0"),"","G")</f>
        <v>G</v>
      </c>
      <c r="M256" s="18" t="str">
        <f>IF(OR(EXPORT!ET256=0,EXPORT!ET256="",EXPORT!ET256="0"),"","H")</f>
        <v/>
      </c>
      <c r="N256" s="18" t="str">
        <f>IF(OR(EXPORT!EU256=0,EXPORT!EU256="",EXPORT!EU256="0"),"","L")</f>
        <v>L</v>
      </c>
      <c r="O256" s="18" t="str">
        <f>IF(OR(EXPORT!EV256=0,EXPORT!EV256="",EXPORT!EV256="0"),"","M")</f>
        <v>M</v>
      </c>
      <c r="P256" s="18" t="str">
        <f>IF(OR(EXPORT!EW256=0,EXPORT!EW256="",EXPORT!EW256="0"),"","N")</f>
        <v/>
      </c>
      <c r="Q256" s="18" t="str">
        <f>IF(OR(EXPORT!EX256=0,EXPORT!EX256="",EXPORT!EX256="0"),"","O")</f>
        <v/>
      </c>
      <c r="R256" s="18" t="str">
        <f>IF(OR(EXPORT!EY256=0,EXPORT!EY256="",EXPORT!EY256="0"),"","P")</f>
        <v/>
      </c>
      <c r="S256" s="18" t="str">
        <f>IF(OR(EXPORT!EZ256=0,EXPORT!EZ256="",EXPORT!EZ256="0"),"","W")</f>
        <v/>
      </c>
      <c r="T256" s="18" t="str">
        <f>IF(OR(EXPORT!FA256=0,EXPORT!FA256="",EXPORT!FA256="0"),"","frei")</f>
        <v/>
      </c>
      <c r="U256" s="18" t="str">
        <f t="shared" si="69"/>
        <v/>
      </c>
      <c r="V256" s="18" t="str">
        <f>IF(A256=3,ROUND(EXPORT!F256,0),"")</f>
        <v/>
      </c>
      <c r="W256" s="18" t="str">
        <f>IF(A256=3,ROUND(EXPORT!J256,0),"")</f>
        <v/>
      </c>
      <c r="X256" s="18" t="str">
        <f>IF(A256=3,ROUND(EXPORT!I256,0),"")</f>
        <v/>
      </c>
      <c r="Y256" s="18" t="str">
        <f>IF(A256=3,ROUND(EXPORT!K256,0),"")</f>
        <v/>
      </c>
      <c r="Z256" s="18" t="str">
        <f>IF(A256=3,ROUND(EXPORT!EG256,1),"")</f>
        <v/>
      </c>
    </row>
    <row r="257" spans="1:32">
      <c r="A257" s="18">
        <f>EXPORT!A257</f>
        <v>3</v>
      </c>
      <c r="B257" s="18" t="str">
        <f>IF(ISBLANK(EXPORT!B257),"",EXPORT!B257)</f>
        <v>Süß Mittagessen</v>
      </c>
      <c r="C257" s="18" t="str">
        <f t="shared" si="66"/>
        <v>ACFG</v>
      </c>
      <c r="D257" s="18" t="str">
        <f t="shared" si="67"/>
        <v xml:space="preserve"> (ACFG)</v>
      </c>
      <c r="E257" s="18" t="str">
        <f t="shared" si="68"/>
        <v>Süß Mittagessen (ACFG)</v>
      </c>
      <c r="F257" s="18" t="str">
        <f>IF(OR(EXPORT!EM257=0,EXPORT!EM257="",EXPORT!EM257="0"),"","A")</f>
        <v>A</v>
      </c>
      <c r="G257" s="18" t="str">
        <f>IF(OR(EXPORT!EN257=0,EXPORT!EN257="",EXPORT!EN257="0"),"","B")</f>
        <v/>
      </c>
      <c r="H257" s="18" t="str">
        <f>IF(OR(EXPORT!EO257=0,EXPORT!EO257="",EXPORT!EO257="0"),"","C")</f>
        <v>C</v>
      </c>
      <c r="I257" s="18" t="str">
        <f>IF(OR(EXPORT!EP257=0,EXPORT!EP257="",EXPORT!EP257="0"),"","D")</f>
        <v/>
      </c>
      <c r="J257" s="18" t="str">
        <f>IF(OR(EXPORT!EQ257=0,EXPORT!EQ257="",EXPORT!EQ257="0"),"","E")</f>
        <v/>
      </c>
      <c r="K257" s="18" t="str">
        <f>IF(OR(EXPORT!ER257=0,EXPORT!ER257="",EXPORT!ER257="0"),"","F")</f>
        <v>F</v>
      </c>
      <c r="L257" s="18" t="str">
        <f>IF(OR(EXPORT!ES257=0,EXPORT!ES257="",EXPORT!ES257="0"),"","G")</f>
        <v>G</v>
      </c>
      <c r="M257" s="18" t="str">
        <f>IF(OR(EXPORT!ET257=0,EXPORT!ET257="",EXPORT!ET257="0"),"","H")</f>
        <v/>
      </c>
      <c r="N257" s="18" t="str">
        <f>IF(OR(EXPORT!EU257=0,EXPORT!EU257="",EXPORT!EU257="0"),"","L")</f>
        <v/>
      </c>
      <c r="O257" s="18" t="str">
        <f>IF(OR(EXPORT!EV257=0,EXPORT!EV257="",EXPORT!EV257="0"),"","M")</f>
        <v/>
      </c>
      <c r="P257" s="18" t="str">
        <f>IF(OR(EXPORT!EW257=0,EXPORT!EW257="",EXPORT!EW257="0"),"","N")</f>
        <v/>
      </c>
      <c r="Q257" s="18" t="str">
        <f>IF(OR(EXPORT!EX257=0,EXPORT!EX257="",EXPORT!EX257="0"),"","O")</f>
        <v/>
      </c>
      <c r="R257" s="18" t="str">
        <f>IF(OR(EXPORT!EY257=0,EXPORT!EY257="",EXPORT!EY257="0"),"","P")</f>
        <v/>
      </c>
      <c r="S257" s="18" t="str">
        <f>IF(OR(EXPORT!EZ257=0,EXPORT!EZ257="",EXPORT!EZ257="0"),"","W")</f>
        <v/>
      </c>
      <c r="T257" s="18" t="str">
        <f>IF(OR(EXPORT!FA257=0,EXPORT!FA257="",EXPORT!FA257="0"),"","frei")</f>
        <v/>
      </c>
      <c r="U257" s="18" t="str">
        <f t="shared" si="69"/>
        <v xml:space="preserve">489 Kcal / 13 g Fett / 12 g Proteine / 80 g KH / 6,6 BE </v>
      </c>
      <c r="V257" s="18">
        <f>IF(A257=3,ROUND(EXPORT!F257,0),"")</f>
        <v>489</v>
      </c>
      <c r="W257" s="18">
        <f>IF(A257=3,ROUND(EXPORT!J257,0),"")</f>
        <v>13</v>
      </c>
      <c r="X257" s="18">
        <f>IF(A257=3,ROUND(EXPORT!I257,0),"")</f>
        <v>12</v>
      </c>
      <c r="Y257" s="18">
        <f>IF(A257=3,ROUND(EXPORT!K257,0),"")</f>
        <v>80</v>
      </c>
      <c r="Z257" s="18">
        <f>IF(A257=3,ROUND(EXPORT!EG257,1),"")</f>
        <v>6.6</v>
      </c>
      <c r="AA257" s="18" t="str">
        <f t="shared" ref="AA257" si="84">IF($A257=3,AB257&amp;" Kcal / "&amp;AC257&amp;" g Fett / "&amp;AD257&amp;" g Proteine / "&amp;AE257&amp;" g KH / "&amp;AF257&amp;" BE ","")</f>
        <v xml:space="preserve">764 Kcal / 28 g Fett / 23 g Proteine / 104 g KH / 8,6 BE </v>
      </c>
      <c r="AB257" s="18">
        <f>V257+V245+V265</f>
        <v>764</v>
      </c>
      <c r="AC257" s="18">
        <f t="shared" ref="AC257:AF257" si="85">W257+W245+W265</f>
        <v>28</v>
      </c>
      <c r="AD257" s="18">
        <f t="shared" si="85"/>
        <v>23</v>
      </c>
      <c r="AE257" s="18">
        <f t="shared" si="85"/>
        <v>104</v>
      </c>
      <c r="AF257" s="18">
        <f t="shared" si="85"/>
        <v>8.6</v>
      </c>
    </row>
    <row r="258" spans="1:32">
      <c r="A258" s="18">
        <f>EXPORT!A258</f>
        <v>4</v>
      </c>
      <c r="B258" s="18" t="str">
        <f>IF(ISBLANK(EXPORT!B258),"",EXPORT!B258)</f>
        <v>Scheiterhaufen</v>
      </c>
      <c r="C258" s="18" t="str">
        <f t="shared" si="66"/>
        <v>ACFG</v>
      </c>
      <c r="D258" s="18" t="str">
        <f t="shared" si="67"/>
        <v xml:space="preserve"> (ACFG)</v>
      </c>
      <c r="E258" s="18" t="str">
        <f t="shared" si="68"/>
        <v>Scheiterhaufen (ACFG)</v>
      </c>
      <c r="F258" s="18" t="str">
        <f>IF(OR(EXPORT!EM258=0,EXPORT!EM258="",EXPORT!EM258="0"),"","A")</f>
        <v>A</v>
      </c>
      <c r="G258" s="18" t="str">
        <f>IF(OR(EXPORT!EN258=0,EXPORT!EN258="",EXPORT!EN258="0"),"","B")</f>
        <v/>
      </c>
      <c r="H258" s="18" t="str">
        <f>IF(OR(EXPORT!EO258=0,EXPORT!EO258="",EXPORT!EO258="0"),"","C")</f>
        <v>C</v>
      </c>
      <c r="I258" s="18" t="str">
        <f>IF(OR(EXPORT!EP258=0,EXPORT!EP258="",EXPORT!EP258="0"),"","D")</f>
        <v/>
      </c>
      <c r="J258" s="18" t="str">
        <f>IF(OR(EXPORT!EQ258=0,EXPORT!EQ258="",EXPORT!EQ258="0"),"","E")</f>
        <v/>
      </c>
      <c r="K258" s="18" t="str">
        <f>IF(OR(EXPORT!ER258=0,EXPORT!ER258="",EXPORT!ER258="0"),"","F")</f>
        <v>F</v>
      </c>
      <c r="L258" s="18" t="str">
        <f>IF(OR(EXPORT!ES258=0,EXPORT!ES258="",EXPORT!ES258="0"),"","G")</f>
        <v>G</v>
      </c>
      <c r="M258" s="18" t="str">
        <f>IF(OR(EXPORT!ET258=0,EXPORT!ET258="",EXPORT!ET258="0"),"","H")</f>
        <v/>
      </c>
      <c r="N258" s="18" t="str">
        <f>IF(OR(EXPORT!EU258=0,EXPORT!EU258="",EXPORT!EU258="0"),"","L")</f>
        <v/>
      </c>
      <c r="O258" s="18" t="str">
        <f>IF(OR(EXPORT!EV258=0,EXPORT!EV258="",EXPORT!EV258="0"),"","M")</f>
        <v/>
      </c>
      <c r="P258" s="18" t="str">
        <f>IF(OR(EXPORT!EW258=0,EXPORT!EW258="",EXPORT!EW258="0"),"","N")</f>
        <v/>
      </c>
      <c r="Q258" s="18" t="str">
        <f>IF(OR(EXPORT!EX258=0,EXPORT!EX258="",EXPORT!EX258="0"),"","O")</f>
        <v/>
      </c>
      <c r="R258" s="18" t="str">
        <f>IF(OR(EXPORT!EY258=0,EXPORT!EY258="",EXPORT!EY258="0"),"","P")</f>
        <v/>
      </c>
      <c r="S258" s="18" t="str">
        <f>IF(OR(EXPORT!EZ258=0,EXPORT!EZ258="",EXPORT!EZ258="0"),"","W")</f>
        <v/>
      </c>
      <c r="T258" s="18" t="str">
        <f>IF(OR(EXPORT!FA258=0,EXPORT!FA258="",EXPORT!FA258="0"),"","frei")</f>
        <v/>
      </c>
      <c r="U258" s="18" t="str">
        <f t="shared" si="69"/>
        <v/>
      </c>
      <c r="V258" s="18" t="str">
        <f>IF(A258=3,ROUND(EXPORT!F258,0),"")</f>
        <v/>
      </c>
      <c r="W258" s="18" t="str">
        <f>IF(A258=3,ROUND(EXPORT!J258,0),"")</f>
        <v/>
      </c>
      <c r="X258" s="18" t="str">
        <f>IF(A258=3,ROUND(EXPORT!I258,0),"")</f>
        <v/>
      </c>
      <c r="Y258" s="18" t="str">
        <f>IF(A258=3,ROUND(EXPORT!K258,0),"")</f>
        <v/>
      </c>
      <c r="Z258" s="18" t="str">
        <f>IF(A258=3,ROUND(EXPORT!EG258,1),"")</f>
        <v/>
      </c>
    </row>
    <row r="259" spans="1:32">
      <c r="A259" s="18">
        <f>EXPORT!A259</f>
        <v>4</v>
      </c>
      <c r="B259" s="18" t="str">
        <f>IF(ISBLANK(EXPORT!B259),"",EXPORT!B259)</f>
        <v xml:space="preserve"> mit</v>
      </c>
      <c r="C259" s="18" t="str">
        <f t="shared" ref="C259:C322" si="86">F259&amp;G259&amp;H259&amp;I259&amp;J259&amp;K259&amp;L259&amp;M259&amp;N259&amp;O259&amp;P259&amp;Q259&amp;R259&amp;S259</f>
        <v/>
      </c>
      <c r="D259" s="18" t="str">
        <f t="shared" ref="D259:D322" si="87">IF(C259="",""," ("&amp;C259&amp;")")</f>
        <v/>
      </c>
      <c r="E259" s="18" t="str">
        <f t="shared" si="68"/>
        <v xml:space="preserve"> mit</v>
      </c>
      <c r="F259" s="18" t="str">
        <f>IF(OR(EXPORT!EM259=0,EXPORT!EM259="",EXPORT!EM259="0"),"","A")</f>
        <v/>
      </c>
      <c r="G259" s="18" t="str">
        <f>IF(OR(EXPORT!EN259=0,EXPORT!EN259="",EXPORT!EN259="0"),"","B")</f>
        <v/>
      </c>
      <c r="H259" s="18" t="str">
        <f>IF(OR(EXPORT!EO259=0,EXPORT!EO259="",EXPORT!EO259="0"),"","C")</f>
        <v/>
      </c>
      <c r="I259" s="18" t="str">
        <f>IF(OR(EXPORT!EP259=0,EXPORT!EP259="",EXPORT!EP259="0"),"","D")</f>
        <v/>
      </c>
      <c r="J259" s="18" t="str">
        <f>IF(OR(EXPORT!EQ259=0,EXPORT!EQ259="",EXPORT!EQ259="0"),"","E")</f>
        <v/>
      </c>
      <c r="K259" s="18" t="str">
        <f>IF(OR(EXPORT!ER259=0,EXPORT!ER259="",EXPORT!ER259="0"),"","F")</f>
        <v/>
      </c>
      <c r="L259" s="18" t="str">
        <f>IF(OR(EXPORT!ES259=0,EXPORT!ES259="",EXPORT!ES259="0"),"","G")</f>
        <v/>
      </c>
      <c r="M259" s="18" t="str">
        <f>IF(OR(EXPORT!ET259=0,EXPORT!ET259="",EXPORT!ET259="0"),"","H")</f>
        <v/>
      </c>
      <c r="N259" s="18" t="str">
        <f>IF(OR(EXPORT!EU259=0,EXPORT!EU259="",EXPORT!EU259="0"),"","L")</f>
        <v/>
      </c>
      <c r="O259" s="18" t="str">
        <f>IF(OR(EXPORT!EV259=0,EXPORT!EV259="",EXPORT!EV259="0"),"","M")</f>
        <v/>
      </c>
      <c r="P259" s="18" t="str">
        <f>IF(OR(EXPORT!EW259=0,EXPORT!EW259="",EXPORT!EW259="0"),"","N")</f>
        <v/>
      </c>
      <c r="Q259" s="18" t="str">
        <f>IF(OR(EXPORT!EX259=0,EXPORT!EX259="",EXPORT!EX259="0"),"","O")</f>
        <v/>
      </c>
      <c r="R259" s="18" t="str">
        <f>IF(OR(EXPORT!EY259=0,EXPORT!EY259="",EXPORT!EY259="0"),"","P")</f>
        <v/>
      </c>
      <c r="S259" s="18" t="str">
        <f>IF(OR(EXPORT!EZ259=0,EXPORT!EZ259="",EXPORT!EZ259="0"),"","W")</f>
        <v/>
      </c>
      <c r="T259" s="18" t="str">
        <f>IF(OR(EXPORT!FA259=0,EXPORT!FA259="",EXPORT!FA259="0"),"","frei")</f>
        <v>frei</v>
      </c>
      <c r="U259" s="18" t="str">
        <f t="shared" si="69"/>
        <v/>
      </c>
      <c r="V259" s="18" t="str">
        <f>IF(A259=3,ROUND(EXPORT!F259,0),"")</f>
        <v/>
      </c>
      <c r="W259" s="18" t="str">
        <f>IF(A259=3,ROUND(EXPORT!J259,0),"")</f>
        <v/>
      </c>
      <c r="X259" s="18" t="str">
        <f>IF(A259=3,ROUND(EXPORT!I259,0),"")</f>
        <v/>
      </c>
      <c r="Y259" s="18" t="str">
        <f>IF(A259=3,ROUND(EXPORT!K259,0),"")</f>
        <v/>
      </c>
      <c r="Z259" s="18" t="str">
        <f>IF(A259=3,ROUND(EXPORT!EG259,1),"")</f>
        <v/>
      </c>
    </row>
    <row r="260" spans="1:32">
      <c r="A260" s="18">
        <f>EXPORT!A260</f>
        <v>4</v>
      </c>
      <c r="B260" s="18" t="str">
        <f>IF(ISBLANK(EXPORT!B260),"",EXPORT!B260)</f>
        <v xml:space="preserve"> Äpfel und Rosinen</v>
      </c>
      <c r="C260" s="18" t="str">
        <f t="shared" si="86"/>
        <v/>
      </c>
      <c r="D260" s="18" t="str">
        <f t="shared" si="87"/>
        <v/>
      </c>
      <c r="E260" s="18" t="str">
        <f t="shared" si="68"/>
        <v xml:space="preserve"> Äpfel und Rosinen</v>
      </c>
      <c r="F260" s="18" t="str">
        <f>IF(OR(EXPORT!EM260=0,EXPORT!EM260="",EXPORT!EM260="0"),"","A")</f>
        <v/>
      </c>
      <c r="G260" s="18" t="str">
        <f>IF(OR(EXPORT!EN260=0,EXPORT!EN260="",EXPORT!EN260="0"),"","B")</f>
        <v/>
      </c>
      <c r="H260" s="18" t="str">
        <f>IF(OR(EXPORT!EO260=0,EXPORT!EO260="",EXPORT!EO260="0"),"","C")</f>
        <v/>
      </c>
      <c r="I260" s="18" t="str">
        <f>IF(OR(EXPORT!EP260=0,EXPORT!EP260="",EXPORT!EP260="0"),"","D")</f>
        <v/>
      </c>
      <c r="J260" s="18" t="str">
        <f>IF(OR(EXPORT!EQ260=0,EXPORT!EQ260="",EXPORT!EQ260="0"),"","E")</f>
        <v/>
      </c>
      <c r="K260" s="18" t="str">
        <f>IF(OR(EXPORT!ER260=0,EXPORT!ER260="",EXPORT!ER260="0"),"","F")</f>
        <v/>
      </c>
      <c r="L260" s="18" t="str">
        <f>IF(OR(EXPORT!ES260=0,EXPORT!ES260="",EXPORT!ES260="0"),"","G")</f>
        <v/>
      </c>
      <c r="M260" s="18" t="str">
        <f>IF(OR(EXPORT!ET260=0,EXPORT!ET260="",EXPORT!ET260="0"),"","H")</f>
        <v/>
      </c>
      <c r="N260" s="18" t="str">
        <f>IF(OR(EXPORT!EU260=0,EXPORT!EU260="",EXPORT!EU260="0"),"","L")</f>
        <v/>
      </c>
      <c r="O260" s="18" t="str">
        <f>IF(OR(EXPORT!EV260=0,EXPORT!EV260="",EXPORT!EV260="0"),"","M")</f>
        <v/>
      </c>
      <c r="P260" s="18" t="str">
        <f>IF(OR(EXPORT!EW260=0,EXPORT!EW260="",EXPORT!EW260="0"),"","N")</f>
        <v/>
      </c>
      <c r="Q260" s="18" t="str">
        <f>IF(OR(EXPORT!EX260=0,EXPORT!EX260="",EXPORT!EX260="0"),"","O")</f>
        <v/>
      </c>
      <c r="R260" s="18" t="str">
        <f>IF(OR(EXPORT!EY260=0,EXPORT!EY260="",EXPORT!EY260="0"),"","P")</f>
        <v/>
      </c>
      <c r="S260" s="18" t="str">
        <f>IF(OR(EXPORT!EZ260=0,EXPORT!EZ260="",EXPORT!EZ260="0"),"","W")</f>
        <v/>
      </c>
      <c r="T260" s="18" t="str">
        <f>IF(OR(EXPORT!FA260=0,EXPORT!FA260="",EXPORT!FA260="0"),"","frei")</f>
        <v>frei</v>
      </c>
      <c r="U260" s="18" t="str">
        <f t="shared" si="69"/>
        <v/>
      </c>
      <c r="V260" s="18" t="str">
        <f>IF(A260=3,ROUND(EXPORT!F260,0),"")</f>
        <v/>
      </c>
      <c r="W260" s="18" t="str">
        <f>IF(A260=3,ROUND(EXPORT!J260,0),"")</f>
        <v/>
      </c>
      <c r="X260" s="18" t="str">
        <f>IF(A260=3,ROUND(EXPORT!I260,0),"")</f>
        <v/>
      </c>
      <c r="Y260" s="18" t="str">
        <f>IF(A260=3,ROUND(EXPORT!K260,0),"")</f>
        <v/>
      </c>
      <c r="Z260" s="18" t="str">
        <f>IF(A260=3,ROUND(EXPORT!EG260,1),"")</f>
        <v/>
      </c>
    </row>
    <row r="261" spans="1:32">
      <c r="A261" s="18">
        <f>EXPORT!A261</f>
        <v>3</v>
      </c>
      <c r="B261" s="18" t="str">
        <f>IF(ISBLANK(EXPORT!B261),"",EXPORT!B261)</f>
        <v>Brei Salzig Mittag</v>
      </c>
      <c r="C261" s="18" t="str">
        <f t="shared" si="86"/>
        <v>ACG</v>
      </c>
      <c r="D261" s="18" t="str">
        <f t="shared" si="87"/>
        <v xml:space="preserve"> (ACG)</v>
      </c>
      <c r="E261" s="18" t="str">
        <f t="shared" si="68"/>
        <v>Brei Salzig Mittag (ACG)</v>
      </c>
      <c r="F261" s="18" t="str">
        <f>IF(OR(EXPORT!EM261=0,EXPORT!EM261="",EXPORT!EM261="0"),"","A")</f>
        <v>A</v>
      </c>
      <c r="G261" s="18" t="str">
        <f>IF(OR(EXPORT!EN261=0,EXPORT!EN261="",EXPORT!EN261="0"),"","B")</f>
        <v/>
      </c>
      <c r="H261" s="18" t="str">
        <f>IF(OR(EXPORT!EO261=0,EXPORT!EO261="",EXPORT!EO261="0"),"","C")</f>
        <v>C</v>
      </c>
      <c r="I261" s="18" t="str">
        <f>IF(OR(EXPORT!EP261=0,EXPORT!EP261="",EXPORT!EP261="0"),"","D")</f>
        <v/>
      </c>
      <c r="J261" s="18" t="str">
        <f>IF(OR(EXPORT!EQ261=0,EXPORT!EQ261="",EXPORT!EQ261="0"),"","E")</f>
        <v/>
      </c>
      <c r="K261" s="18" t="str">
        <f>IF(OR(EXPORT!ER261=0,EXPORT!ER261="",EXPORT!ER261="0"),"","F")</f>
        <v/>
      </c>
      <c r="L261" s="18" t="str">
        <f>IF(OR(EXPORT!ES261=0,EXPORT!ES261="",EXPORT!ES261="0"),"","G")</f>
        <v>G</v>
      </c>
      <c r="M261" s="18" t="str">
        <f>IF(OR(EXPORT!ET261=0,EXPORT!ET261="",EXPORT!ET261="0"),"","H")</f>
        <v/>
      </c>
      <c r="N261" s="18" t="str">
        <f>IF(OR(EXPORT!EU261=0,EXPORT!EU261="",EXPORT!EU261="0"),"","L")</f>
        <v/>
      </c>
      <c r="O261" s="18" t="str">
        <f>IF(OR(EXPORT!EV261=0,EXPORT!EV261="",EXPORT!EV261="0"),"","M")</f>
        <v/>
      </c>
      <c r="P261" s="18" t="str">
        <f>IF(OR(EXPORT!EW261=0,EXPORT!EW261="",EXPORT!EW261="0"),"","N")</f>
        <v/>
      </c>
      <c r="Q261" s="18" t="str">
        <f>IF(OR(EXPORT!EX261=0,EXPORT!EX261="",EXPORT!EX261="0"),"","O")</f>
        <v/>
      </c>
      <c r="R261" s="18" t="str">
        <f>IF(OR(EXPORT!EY261=0,EXPORT!EY261="",EXPORT!EY261="0"),"","P")</f>
        <v/>
      </c>
      <c r="S261" s="18" t="str">
        <f>IF(OR(EXPORT!EZ261=0,EXPORT!EZ261="",EXPORT!EZ261="0"),"","W")</f>
        <v/>
      </c>
      <c r="T261" s="18" t="str">
        <f>IF(OR(EXPORT!FA261=0,EXPORT!FA261="",EXPORT!FA261="0"),"","frei")</f>
        <v/>
      </c>
      <c r="U261" s="18" t="str">
        <f t="shared" si="69"/>
        <v xml:space="preserve">382 Kcal / 26 g Fett / 20 g Proteine / 15 g KH / 1,2 BE </v>
      </c>
      <c r="V261" s="18">
        <f>IF(A261=3,ROUND(EXPORT!F261,0),"")</f>
        <v>382</v>
      </c>
      <c r="W261" s="18">
        <f>IF(A261=3,ROUND(EXPORT!J261,0),"")</f>
        <v>26</v>
      </c>
      <c r="X261" s="18">
        <f>IF(A261=3,ROUND(EXPORT!I261,0),"")</f>
        <v>20</v>
      </c>
      <c r="Y261" s="18">
        <f>IF(A261=3,ROUND(EXPORT!K261,0),"")</f>
        <v>15</v>
      </c>
      <c r="Z261" s="18">
        <f>IF(A261=3,ROUND(EXPORT!EG261,1),"")</f>
        <v>1.2</v>
      </c>
      <c r="AA261" s="18" t="str">
        <f t="shared" ref="AA261" si="88">IF($A261=3,AB261&amp;" Kcal / "&amp;AC261&amp;" g Fett / "&amp;AD261&amp;" g Proteine / "&amp;AE261&amp;" g KH / "&amp;AF261&amp;" BE ","")</f>
        <v xml:space="preserve">382 Kcal / 26 g Fett / 20 g Proteine / 15 g KH / 1,2 BE </v>
      </c>
      <c r="AB261" s="18">
        <f>V261</f>
        <v>382</v>
      </c>
      <c r="AC261" s="18">
        <f t="shared" ref="AC261:AF261" si="89">W261</f>
        <v>26</v>
      </c>
      <c r="AD261" s="18">
        <f t="shared" si="89"/>
        <v>20</v>
      </c>
      <c r="AE261" s="18">
        <f t="shared" si="89"/>
        <v>15</v>
      </c>
      <c r="AF261" s="18">
        <f t="shared" si="89"/>
        <v>1.2</v>
      </c>
    </row>
    <row r="262" spans="1:32">
      <c r="A262" s="18">
        <f>EXPORT!A262</f>
        <v>4</v>
      </c>
      <c r="B262" s="18" t="str">
        <f>IF(ISBLANK(EXPORT!B262),"",EXPORT!B262)</f>
        <v xml:space="preserve"> Eier-Nockerlflan</v>
      </c>
      <c r="C262" s="18" t="str">
        <f t="shared" si="86"/>
        <v>ACG</v>
      </c>
      <c r="D262" s="18" t="str">
        <f t="shared" si="87"/>
        <v xml:space="preserve"> (ACG)</v>
      </c>
      <c r="E262" s="18" t="str">
        <f t="shared" ref="E262:E325" si="90">IF(OR(B262=".",B262=" ."),"",B262&amp;D262)</f>
        <v xml:space="preserve"> Eier-Nockerlflan (ACG)</v>
      </c>
      <c r="F262" s="18" t="str">
        <f>IF(OR(EXPORT!EM262=0,EXPORT!EM262="",EXPORT!EM262="0"),"","A")</f>
        <v>A</v>
      </c>
      <c r="G262" s="18" t="str">
        <f>IF(OR(EXPORT!EN262=0,EXPORT!EN262="",EXPORT!EN262="0"),"","B")</f>
        <v/>
      </c>
      <c r="H262" s="18" t="str">
        <f>IF(OR(EXPORT!EO262=0,EXPORT!EO262="",EXPORT!EO262="0"),"","C")</f>
        <v>C</v>
      </c>
      <c r="I262" s="18" t="str">
        <f>IF(OR(EXPORT!EP262=0,EXPORT!EP262="",EXPORT!EP262="0"),"","D")</f>
        <v/>
      </c>
      <c r="J262" s="18" t="str">
        <f>IF(OR(EXPORT!EQ262=0,EXPORT!EQ262="",EXPORT!EQ262="0"),"","E")</f>
        <v/>
      </c>
      <c r="K262" s="18" t="str">
        <f>IF(OR(EXPORT!ER262=0,EXPORT!ER262="",EXPORT!ER262="0"),"","F")</f>
        <v/>
      </c>
      <c r="L262" s="18" t="str">
        <f>IF(OR(EXPORT!ES262=0,EXPORT!ES262="",EXPORT!ES262="0"),"","G")</f>
        <v>G</v>
      </c>
      <c r="M262" s="18" t="str">
        <f>IF(OR(EXPORT!ET262=0,EXPORT!ET262="",EXPORT!ET262="0"),"","H")</f>
        <v/>
      </c>
      <c r="N262" s="18" t="str">
        <f>IF(OR(EXPORT!EU262=0,EXPORT!EU262="",EXPORT!EU262="0"),"","L")</f>
        <v/>
      </c>
      <c r="O262" s="18" t="str">
        <f>IF(OR(EXPORT!EV262=0,EXPORT!EV262="",EXPORT!EV262="0"),"","M")</f>
        <v/>
      </c>
      <c r="P262" s="18" t="str">
        <f>IF(OR(EXPORT!EW262=0,EXPORT!EW262="",EXPORT!EW262="0"),"","N")</f>
        <v/>
      </c>
      <c r="Q262" s="18" t="str">
        <f>IF(OR(EXPORT!EX262=0,EXPORT!EX262="",EXPORT!EX262="0"),"","O")</f>
        <v/>
      </c>
      <c r="R262" s="18" t="str">
        <f>IF(OR(EXPORT!EY262=0,EXPORT!EY262="",EXPORT!EY262="0"),"","P")</f>
        <v/>
      </c>
      <c r="S262" s="18" t="str">
        <f>IF(OR(EXPORT!EZ262=0,EXPORT!EZ262="",EXPORT!EZ262="0"),"","W")</f>
        <v/>
      </c>
      <c r="T262" s="18" t="str">
        <f>IF(OR(EXPORT!FA262=0,EXPORT!FA262="",EXPORT!FA262="0"),"","frei")</f>
        <v/>
      </c>
      <c r="U262" s="18" t="str">
        <f t="shared" si="69"/>
        <v/>
      </c>
      <c r="V262" s="18" t="str">
        <f>IF(A262=3,ROUND(EXPORT!F262,0),"")</f>
        <v/>
      </c>
      <c r="W262" s="18" t="str">
        <f>IF(A262=3,ROUND(EXPORT!J262,0),"")</f>
        <v/>
      </c>
      <c r="X262" s="18" t="str">
        <f>IF(A262=3,ROUND(EXPORT!I262,0),"")</f>
        <v/>
      </c>
      <c r="Y262" s="18" t="str">
        <f>IF(A262=3,ROUND(EXPORT!K262,0),"")</f>
        <v/>
      </c>
      <c r="Z262" s="18" t="str">
        <f>IF(A262=3,ROUND(EXPORT!EG262,1),"")</f>
        <v/>
      </c>
    </row>
    <row r="263" spans="1:32">
      <c r="A263" s="18">
        <f>EXPORT!A263</f>
        <v>4</v>
      </c>
      <c r="B263" s="18" t="str">
        <f>IF(ISBLANK(EXPORT!B263),"",EXPORT!B263)</f>
        <v xml:space="preserve"> mit</v>
      </c>
      <c r="C263" s="18" t="str">
        <f t="shared" si="86"/>
        <v/>
      </c>
      <c r="D263" s="18" t="str">
        <f t="shared" si="87"/>
        <v/>
      </c>
      <c r="E263" s="18" t="str">
        <f t="shared" si="90"/>
        <v xml:space="preserve"> mit</v>
      </c>
      <c r="F263" s="18" t="str">
        <f>IF(OR(EXPORT!EM263=0,EXPORT!EM263="",EXPORT!EM263="0"),"","A")</f>
        <v/>
      </c>
      <c r="G263" s="18" t="str">
        <f>IF(OR(EXPORT!EN263=0,EXPORT!EN263="",EXPORT!EN263="0"),"","B")</f>
        <v/>
      </c>
      <c r="H263" s="18" t="str">
        <f>IF(OR(EXPORT!EO263=0,EXPORT!EO263="",EXPORT!EO263="0"),"","C")</f>
        <v/>
      </c>
      <c r="I263" s="18" t="str">
        <f>IF(OR(EXPORT!EP263=0,EXPORT!EP263="",EXPORT!EP263="0"),"","D")</f>
        <v/>
      </c>
      <c r="J263" s="18" t="str">
        <f>IF(OR(EXPORT!EQ263=0,EXPORT!EQ263="",EXPORT!EQ263="0"),"","E")</f>
        <v/>
      </c>
      <c r="K263" s="18" t="str">
        <f>IF(OR(EXPORT!ER263=0,EXPORT!ER263="",EXPORT!ER263="0"),"","F")</f>
        <v/>
      </c>
      <c r="L263" s="18" t="str">
        <f>IF(OR(EXPORT!ES263=0,EXPORT!ES263="",EXPORT!ES263="0"),"","G")</f>
        <v/>
      </c>
      <c r="M263" s="18" t="str">
        <f>IF(OR(EXPORT!ET263=0,EXPORT!ET263="",EXPORT!ET263="0"),"","H")</f>
        <v/>
      </c>
      <c r="N263" s="18" t="str">
        <f>IF(OR(EXPORT!EU263=0,EXPORT!EU263="",EXPORT!EU263="0"),"","L")</f>
        <v/>
      </c>
      <c r="O263" s="18" t="str">
        <f>IF(OR(EXPORT!EV263=0,EXPORT!EV263="",EXPORT!EV263="0"),"","M")</f>
        <v/>
      </c>
      <c r="P263" s="18" t="str">
        <f>IF(OR(EXPORT!EW263=0,EXPORT!EW263="",EXPORT!EW263="0"),"","N")</f>
        <v/>
      </c>
      <c r="Q263" s="18" t="str">
        <f>IF(OR(EXPORT!EX263=0,EXPORT!EX263="",EXPORT!EX263="0"),"","O")</f>
        <v/>
      </c>
      <c r="R263" s="18" t="str">
        <f>IF(OR(EXPORT!EY263=0,EXPORT!EY263="",EXPORT!EY263="0"),"","P")</f>
        <v/>
      </c>
      <c r="S263" s="18" t="str">
        <f>IF(OR(EXPORT!EZ263=0,EXPORT!EZ263="",EXPORT!EZ263="0"),"","W")</f>
        <v/>
      </c>
      <c r="T263" s="18" t="str">
        <f>IF(OR(EXPORT!FA263=0,EXPORT!FA263="",EXPORT!FA263="0"),"","frei")</f>
        <v>frei</v>
      </c>
      <c r="U263" s="18" t="str">
        <f t="shared" si="69"/>
        <v/>
      </c>
      <c r="V263" s="18" t="str">
        <f>IF(A263=3,ROUND(EXPORT!F263,0),"")</f>
        <v/>
      </c>
      <c r="W263" s="18" t="str">
        <f>IF(A263=3,ROUND(EXPORT!J263,0),"")</f>
        <v/>
      </c>
      <c r="X263" s="18" t="str">
        <f>IF(A263=3,ROUND(EXPORT!I263,0),"")</f>
        <v/>
      </c>
      <c r="Y263" s="18" t="str">
        <f>IF(A263=3,ROUND(EXPORT!K263,0),"")</f>
        <v/>
      </c>
      <c r="Z263" s="18" t="str">
        <f>IF(A263=3,ROUND(EXPORT!EG263,1),"")</f>
        <v/>
      </c>
    </row>
    <row r="264" spans="1:32">
      <c r="A264" s="18">
        <f>EXPORT!A264</f>
        <v>4</v>
      </c>
      <c r="B264" s="18" t="str">
        <f>IF(ISBLANK(EXPORT!B264),"",EXPORT!B264)</f>
        <v xml:space="preserve"> püriertem Gurkensalat</v>
      </c>
      <c r="C264" s="18" t="str">
        <f t="shared" si="86"/>
        <v>G</v>
      </c>
      <c r="D264" s="18" t="str">
        <f t="shared" si="87"/>
        <v xml:space="preserve"> (G)</v>
      </c>
      <c r="E264" s="18" t="str">
        <f t="shared" si="90"/>
        <v xml:space="preserve"> püriertem Gurkensalat (G)</v>
      </c>
      <c r="F264" s="18" t="str">
        <f>IF(OR(EXPORT!EM264=0,EXPORT!EM264="",EXPORT!EM264="0"),"","A")</f>
        <v/>
      </c>
      <c r="G264" s="18" t="str">
        <f>IF(OR(EXPORT!EN264=0,EXPORT!EN264="",EXPORT!EN264="0"),"","B")</f>
        <v/>
      </c>
      <c r="H264" s="18" t="str">
        <f>IF(OR(EXPORT!EO264=0,EXPORT!EO264="",EXPORT!EO264="0"),"","C")</f>
        <v/>
      </c>
      <c r="I264" s="18" t="str">
        <f>IF(OR(EXPORT!EP264=0,EXPORT!EP264="",EXPORT!EP264="0"),"","D")</f>
        <v/>
      </c>
      <c r="J264" s="18" t="str">
        <f>IF(OR(EXPORT!EQ264=0,EXPORT!EQ264="",EXPORT!EQ264="0"),"","E")</f>
        <v/>
      </c>
      <c r="K264" s="18" t="str">
        <f>IF(OR(EXPORT!ER264=0,EXPORT!ER264="",EXPORT!ER264="0"),"","F")</f>
        <v/>
      </c>
      <c r="L264" s="18" t="str">
        <f>IF(OR(EXPORT!ES264=0,EXPORT!ES264="",EXPORT!ES264="0"),"","G")</f>
        <v>G</v>
      </c>
      <c r="M264" s="18" t="str">
        <f>IF(OR(EXPORT!ET264=0,EXPORT!ET264="",EXPORT!ET264="0"),"","H")</f>
        <v/>
      </c>
      <c r="N264" s="18" t="str">
        <f>IF(OR(EXPORT!EU264=0,EXPORT!EU264="",EXPORT!EU264="0"),"","L")</f>
        <v/>
      </c>
      <c r="O264" s="18" t="str">
        <f>IF(OR(EXPORT!EV264=0,EXPORT!EV264="",EXPORT!EV264="0"),"","M")</f>
        <v/>
      </c>
      <c r="P264" s="18" t="str">
        <f>IF(OR(EXPORT!EW264=0,EXPORT!EW264="",EXPORT!EW264="0"),"","N")</f>
        <v/>
      </c>
      <c r="Q264" s="18" t="str">
        <f>IF(OR(EXPORT!EX264=0,EXPORT!EX264="",EXPORT!EX264="0"),"","O")</f>
        <v/>
      </c>
      <c r="R264" s="18" t="str">
        <f>IF(OR(EXPORT!EY264=0,EXPORT!EY264="",EXPORT!EY264="0"),"","P")</f>
        <v/>
      </c>
      <c r="S264" s="18" t="str">
        <f>IF(OR(EXPORT!EZ264=0,EXPORT!EZ264="",EXPORT!EZ264="0"),"","W")</f>
        <v/>
      </c>
      <c r="T264" s="18" t="str">
        <f>IF(OR(EXPORT!FA264=0,EXPORT!FA264="",EXPORT!FA264="0"),"","frei")</f>
        <v/>
      </c>
      <c r="U264" s="18" t="str">
        <f t="shared" si="69"/>
        <v/>
      </c>
      <c r="V264" s="18" t="str">
        <f>IF(A264=3,ROUND(EXPORT!F264,0),"")</f>
        <v/>
      </c>
      <c r="W264" s="18" t="str">
        <f>IF(A264=3,ROUND(EXPORT!J264,0),"")</f>
        <v/>
      </c>
      <c r="X264" s="18" t="str">
        <f>IF(A264=3,ROUND(EXPORT!I264,0),"")</f>
        <v/>
      </c>
      <c r="Y264" s="18" t="str">
        <f>IF(A264=3,ROUND(EXPORT!K264,0),"")</f>
        <v/>
      </c>
      <c r="Z264" s="18" t="str">
        <f>IF(A264=3,ROUND(EXPORT!EG264,1),"")</f>
        <v/>
      </c>
    </row>
    <row r="265" spans="1:32">
      <c r="A265" s="18">
        <f>EXPORT!A265</f>
        <v>3</v>
      </c>
      <c r="B265" s="18" t="str">
        <f>IF(ISBLANK(EXPORT!B265),"",EXPORT!B265)</f>
        <v>Dessert Mittagessen</v>
      </c>
      <c r="C265" s="18" t="str">
        <f t="shared" si="86"/>
        <v>GH</v>
      </c>
      <c r="D265" s="18" t="str">
        <f t="shared" si="87"/>
        <v xml:space="preserve"> (GH)</v>
      </c>
      <c r="E265" s="18" t="str">
        <f t="shared" si="90"/>
        <v>Dessert Mittagessen (GH)</v>
      </c>
      <c r="F265" s="18" t="str">
        <f>IF(OR(EXPORT!EM265=0,EXPORT!EM265="",EXPORT!EM265="0"),"","A")</f>
        <v/>
      </c>
      <c r="G265" s="18" t="str">
        <f>IF(OR(EXPORT!EN265=0,EXPORT!EN265="",EXPORT!EN265="0"),"","B")</f>
        <v/>
      </c>
      <c r="H265" s="18" t="str">
        <f>IF(OR(EXPORT!EO265=0,EXPORT!EO265="",EXPORT!EO265="0"),"","C")</f>
        <v/>
      </c>
      <c r="I265" s="18" t="str">
        <f>IF(OR(EXPORT!EP265=0,EXPORT!EP265="",EXPORT!EP265="0"),"","D")</f>
        <v/>
      </c>
      <c r="J265" s="18" t="str">
        <f>IF(OR(EXPORT!EQ265=0,EXPORT!EQ265="",EXPORT!EQ265="0"),"","E")</f>
        <v/>
      </c>
      <c r="K265" s="18" t="str">
        <f>IF(OR(EXPORT!ER265=0,EXPORT!ER265="",EXPORT!ER265="0"),"","F")</f>
        <v/>
      </c>
      <c r="L265" s="18" t="str">
        <f>IF(OR(EXPORT!ES265=0,EXPORT!ES265="",EXPORT!ES265="0"),"","G")</f>
        <v>G</v>
      </c>
      <c r="M265" s="18" t="str">
        <f>IF(OR(EXPORT!ET265=0,EXPORT!ET265="",EXPORT!ET265="0"),"","H")</f>
        <v>H</v>
      </c>
      <c r="N265" s="18" t="str">
        <f>IF(OR(EXPORT!EU265=0,EXPORT!EU265="",EXPORT!EU265="0"),"","L")</f>
        <v/>
      </c>
      <c r="O265" s="18" t="str">
        <f>IF(OR(EXPORT!EV265=0,EXPORT!EV265="",EXPORT!EV265="0"),"","M")</f>
        <v/>
      </c>
      <c r="P265" s="18" t="str">
        <f>IF(OR(EXPORT!EW265=0,EXPORT!EW265="",EXPORT!EW265="0"),"","N")</f>
        <v/>
      </c>
      <c r="Q265" s="18" t="str">
        <f>IF(OR(EXPORT!EX265=0,EXPORT!EX265="",EXPORT!EX265="0"),"","O")</f>
        <v/>
      </c>
      <c r="R265" s="18" t="str">
        <f>IF(OR(EXPORT!EY265=0,EXPORT!EY265="",EXPORT!EY265="0"),"","P")</f>
        <v/>
      </c>
      <c r="S265" s="18" t="str">
        <f>IF(OR(EXPORT!EZ265=0,EXPORT!EZ265="",EXPORT!EZ265="0"),"","W")</f>
        <v/>
      </c>
      <c r="T265" s="18" t="str">
        <f>IF(OR(EXPORT!FA265=0,EXPORT!FA265="",EXPORT!FA265="0"),"","frei")</f>
        <v/>
      </c>
      <c r="U265" s="18" t="str">
        <f t="shared" si="69"/>
        <v xml:space="preserve">148 Kcal / 8 g Fett / 5 g Proteine / 14 g KH / 1,2 BE </v>
      </c>
      <c r="V265" s="18">
        <f>IF(A265=3,ROUND(EXPORT!F265,0),"")</f>
        <v>148</v>
      </c>
      <c r="W265" s="18">
        <f>IF(A265=3,ROUND(EXPORT!J265,0),"")</f>
        <v>8</v>
      </c>
      <c r="X265" s="18">
        <f>IF(A265=3,ROUND(EXPORT!I265,0),"")</f>
        <v>5</v>
      </c>
      <c r="Y265" s="18">
        <f>IF(A265=3,ROUND(EXPORT!K265,0),"")</f>
        <v>14</v>
      </c>
      <c r="Z265" s="18">
        <f>IF(A265=3,ROUND(EXPORT!EG265,1),"")</f>
        <v>1.2</v>
      </c>
      <c r="AA265" s="18" t="str">
        <f t="shared" ref="AA265:AA266" si="91">IF($A265=3,AB265&amp;" Kcal / "&amp;AC265&amp;" g Fett / "&amp;AD265&amp;" g Proteine / "&amp;AE265&amp;" g KH / "&amp;AF265&amp;" BE ","")</f>
        <v xml:space="preserve">148 Kcal / 8 g Fett / 5 g Proteine / 14 g KH / 1,2 BE </v>
      </c>
      <c r="AB265" s="18">
        <f>V265</f>
        <v>148</v>
      </c>
      <c r="AC265" s="18">
        <f t="shared" ref="AC265:AF265" si="92">W265</f>
        <v>8</v>
      </c>
      <c r="AD265" s="18">
        <f t="shared" si="92"/>
        <v>5</v>
      </c>
      <c r="AE265" s="18">
        <f t="shared" si="92"/>
        <v>14</v>
      </c>
      <c r="AF265" s="18">
        <f t="shared" si="92"/>
        <v>1.2</v>
      </c>
    </row>
    <row r="266" spans="1:32">
      <c r="A266" s="18">
        <f>EXPORT!A266</f>
        <v>4</v>
      </c>
      <c r="B266" s="18" t="str">
        <f>IF(ISBLANK(EXPORT!B266),"",EXPORT!B266)</f>
        <v>Nusskuchen</v>
      </c>
      <c r="C266" s="18" t="str">
        <f t="shared" si="86"/>
        <v>GH</v>
      </c>
      <c r="D266" s="18" t="str">
        <f t="shared" si="87"/>
        <v xml:space="preserve"> (GH)</v>
      </c>
      <c r="E266" s="18" t="str">
        <f t="shared" si="90"/>
        <v>Nusskuchen (GH)</v>
      </c>
      <c r="F266" s="18" t="str">
        <f>IF(OR(EXPORT!EM266=0,EXPORT!EM266="",EXPORT!EM266="0"),"","A")</f>
        <v/>
      </c>
      <c r="G266" s="18" t="str">
        <f>IF(OR(EXPORT!EN266=0,EXPORT!EN266="",EXPORT!EN266="0"),"","B")</f>
        <v/>
      </c>
      <c r="H266" s="18" t="str">
        <f>IF(OR(EXPORT!EO266=0,EXPORT!EO266="",EXPORT!EO266="0"),"","C")</f>
        <v/>
      </c>
      <c r="I266" s="18" t="str">
        <f>IF(OR(EXPORT!EP266=0,EXPORT!EP266="",EXPORT!EP266="0"),"","D")</f>
        <v/>
      </c>
      <c r="J266" s="18" t="str">
        <f>IF(OR(EXPORT!EQ266=0,EXPORT!EQ266="",EXPORT!EQ266="0"),"","E")</f>
        <v/>
      </c>
      <c r="K266" s="18" t="str">
        <f>IF(OR(EXPORT!ER266=0,EXPORT!ER266="",EXPORT!ER266="0"),"","F")</f>
        <v/>
      </c>
      <c r="L266" s="18" t="str">
        <f>IF(OR(EXPORT!ES266=0,EXPORT!ES266="",EXPORT!ES266="0"),"","G")</f>
        <v>G</v>
      </c>
      <c r="M266" s="18" t="str">
        <f>IF(OR(EXPORT!ET266=0,EXPORT!ET266="",EXPORT!ET266="0"),"","H")</f>
        <v>H</v>
      </c>
      <c r="N266" s="18" t="str">
        <f>IF(OR(EXPORT!EU266=0,EXPORT!EU266="",EXPORT!EU266="0"),"","L")</f>
        <v/>
      </c>
      <c r="O266" s="18" t="str">
        <f>IF(OR(EXPORT!EV266=0,EXPORT!EV266="",EXPORT!EV266="0"),"","M")</f>
        <v/>
      </c>
      <c r="P266" s="18" t="str">
        <f>IF(OR(EXPORT!EW266=0,EXPORT!EW266="",EXPORT!EW266="0"),"","N")</f>
        <v/>
      </c>
      <c r="Q266" s="18" t="str">
        <f>IF(OR(EXPORT!EX266=0,EXPORT!EX266="",EXPORT!EX266="0"),"","O")</f>
        <v/>
      </c>
      <c r="R266" s="18" t="str">
        <f>IF(OR(EXPORT!EY266=0,EXPORT!EY266="",EXPORT!EY266="0"),"","P")</f>
        <v/>
      </c>
      <c r="S266" s="18" t="str">
        <f>IF(OR(EXPORT!EZ266=0,EXPORT!EZ266="",EXPORT!EZ266="0"),"","W")</f>
        <v/>
      </c>
      <c r="T266" s="18" t="str">
        <f>IF(OR(EXPORT!FA266=0,EXPORT!FA266="",EXPORT!FA266="0"),"","frei")</f>
        <v/>
      </c>
      <c r="U266" s="18" t="str">
        <f t="shared" ref="U266:U329" si="93">IF(A266=3,V266&amp;" Kcal / "&amp;W266&amp;" g Fett / "&amp;X266&amp;" g Proteine / "&amp;Y266&amp;" g KH / "&amp;Z266&amp;" BE ","")</f>
        <v/>
      </c>
      <c r="V266" s="18" t="str">
        <f>IF(A266=3,ROUND(EXPORT!F266,0),"")</f>
        <v/>
      </c>
      <c r="W266" s="18" t="str">
        <f>IF(A266=3,ROUND(EXPORT!J266,0),"")</f>
        <v/>
      </c>
      <c r="X266" s="18" t="str">
        <f>IF(A266=3,ROUND(EXPORT!I266,0),"")</f>
        <v/>
      </c>
      <c r="Y266" s="18" t="str">
        <f>IF(A266=3,ROUND(EXPORT!K266,0),"")</f>
        <v/>
      </c>
      <c r="Z266" s="18" t="str">
        <f>IF(A266=3,ROUND(EXPORT!EG266,1),"")</f>
        <v/>
      </c>
      <c r="AA266" s="18" t="str">
        <f t="shared" si="91"/>
        <v/>
      </c>
    </row>
    <row r="267" spans="1:32">
      <c r="A267" s="18">
        <f>EXPORT!A267</f>
        <v>2</v>
      </c>
      <c r="B267" s="18" t="str">
        <f>IF(ISBLANK(EXPORT!B267),"",EXPORT!B267)</f>
        <v>Abendessen</v>
      </c>
      <c r="C267" s="18" t="str">
        <f t="shared" si="86"/>
        <v/>
      </c>
      <c r="D267" s="18" t="str">
        <f t="shared" si="87"/>
        <v/>
      </c>
      <c r="E267" s="18" t="str">
        <f t="shared" si="90"/>
        <v>Abendessen</v>
      </c>
      <c r="F267" s="18" t="str">
        <f>IF(OR(EXPORT!EM267=0,EXPORT!EM267="",EXPORT!EM267="0"),"","A")</f>
        <v/>
      </c>
      <c r="G267" s="18" t="str">
        <f>IF(OR(EXPORT!EN267=0,EXPORT!EN267="",EXPORT!EN267="0"),"","B")</f>
        <v/>
      </c>
      <c r="H267" s="18" t="str">
        <f>IF(OR(EXPORT!EO267=0,EXPORT!EO267="",EXPORT!EO267="0"),"","C")</f>
        <v/>
      </c>
      <c r="I267" s="18" t="str">
        <f>IF(OR(EXPORT!EP267=0,EXPORT!EP267="",EXPORT!EP267="0"),"","D")</f>
        <v/>
      </c>
      <c r="J267" s="18" t="str">
        <f>IF(OR(EXPORT!EQ267=0,EXPORT!EQ267="",EXPORT!EQ267="0"),"","E")</f>
        <v/>
      </c>
      <c r="K267" s="18" t="str">
        <f>IF(OR(EXPORT!ER267=0,EXPORT!ER267="",EXPORT!ER267="0"),"","F")</f>
        <v/>
      </c>
      <c r="L267" s="18" t="str">
        <f>IF(OR(EXPORT!ES267=0,EXPORT!ES267="",EXPORT!ES267="0"),"","G")</f>
        <v/>
      </c>
      <c r="M267" s="18" t="str">
        <f>IF(OR(EXPORT!ET267=0,EXPORT!ET267="",EXPORT!ET267="0"),"","H")</f>
        <v/>
      </c>
      <c r="N267" s="18" t="str">
        <f>IF(OR(EXPORT!EU267=0,EXPORT!EU267="",EXPORT!EU267="0"),"","L")</f>
        <v/>
      </c>
      <c r="O267" s="18" t="str">
        <f>IF(OR(EXPORT!EV267=0,EXPORT!EV267="",EXPORT!EV267="0"),"","M")</f>
        <v/>
      </c>
      <c r="P267" s="18" t="str">
        <f>IF(OR(EXPORT!EW267=0,EXPORT!EW267="",EXPORT!EW267="0"),"","N")</f>
        <v/>
      </c>
      <c r="Q267" s="18" t="str">
        <f>IF(OR(EXPORT!EX267=0,EXPORT!EX267="",EXPORT!EX267="0"),"","O")</f>
        <v/>
      </c>
      <c r="R267" s="18" t="str">
        <f>IF(OR(EXPORT!EY267=0,EXPORT!EY267="",EXPORT!EY267="0"),"","P")</f>
        <v/>
      </c>
      <c r="S267" s="18" t="str">
        <f>IF(OR(EXPORT!EZ267=0,EXPORT!EZ267="",EXPORT!EZ267="0"),"","W")</f>
        <v/>
      </c>
      <c r="T267" s="18" t="str">
        <f>IF(OR(EXPORT!FA267=0,EXPORT!FA267="",EXPORT!FA267="0"),"","frei")</f>
        <v/>
      </c>
      <c r="U267" s="18" t="str">
        <f t="shared" si="93"/>
        <v/>
      </c>
      <c r="V267" s="18" t="str">
        <f>IF(A267=3,ROUND(EXPORT!F267,0),"")</f>
        <v/>
      </c>
      <c r="W267" s="18" t="str">
        <f>IF(A267=3,ROUND(EXPORT!J267,0),"")</f>
        <v/>
      </c>
      <c r="X267" s="18" t="str">
        <f>IF(A267=3,ROUND(EXPORT!I267,0),"")</f>
        <v/>
      </c>
      <c r="Y267" s="18" t="str">
        <f>IF(A267=3,ROUND(EXPORT!K267,0),"")</f>
        <v/>
      </c>
      <c r="Z267" s="18" t="str">
        <f>IF(A267=3,ROUND(EXPORT!EG267,1),"")</f>
        <v/>
      </c>
    </row>
    <row r="268" spans="1:32">
      <c r="A268" s="18">
        <f>EXPORT!A268</f>
        <v>3</v>
      </c>
      <c r="B268" s="18" t="str">
        <f>IF(ISBLANK(EXPORT!B268),"",EXPORT!B268)</f>
        <v>Suppe Abendessen</v>
      </c>
      <c r="C268" s="18" t="str">
        <f t="shared" si="86"/>
        <v>AGL</v>
      </c>
      <c r="D268" s="18" t="str">
        <f t="shared" si="87"/>
        <v xml:space="preserve"> (AGL)</v>
      </c>
      <c r="E268" s="18" t="str">
        <f t="shared" si="90"/>
        <v>Suppe Abendessen (AGL)</v>
      </c>
      <c r="F268" s="18" t="str">
        <f>IF(OR(EXPORT!EM268=0,EXPORT!EM268="",EXPORT!EM268="0"),"","A")</f>
        <v>A</v>
      </c>
      <c r="G268" s="18" t="str">
        <f>IF(OR(EXPORT!EN268=0,EXPORT!EN268="",EXPORT!EN268="0"),"","B")</f>
        <v/>
      </c>
      <c r="H268" s="18" t="str">
        <f>IF(OR(EXPORT!EO268=0,EXPORT!EO268="",EXPORT!EO268="0"),"","C")</f>
        <v/>
      </c>
      <c r="I268" s="18" t="str">
        <f>IF(OR(EXPORT!EP268=0,EXPORT!EP268="",EXPORT!EP268="0"),"","D")</f>
        <v/>
      </c>
      <c r="J268" s="18" t="str">
        <f>IF(OR(EXPORT!EQ268=0,EXPORT!EQ268="",EXPORT!EQ268="0"),"","E")</f>
        <v/>
      </c>
      <c r="K268" s="18" t="str">
        <f>IF(OR(EXPORT!ER268=0,EXPORT!ER268="",EXPORT!ER268="0"),"","F")</f>
        <v/>
      </c>
      <c r="L268" s="18" t="str">
        <f>IF(OR(EXPORT!ES268=0,EXPORT!ES268="",EXPORT!ES268="0"),"","G")</f>
        <v>G</v>
      </c>
      <c r="M268" s="18" t="str">
        <f>IF(OR(EXPORT!ET268=0,EXPORT!ET268="",EXPORT!ET268="0"),"","H")</f>
        <v/>
      </c>
      <c r="N268" s="18" t="str">
        <f>IF(OR(EXPORT!EU268=0,EXPORT!EU268="",EXPORT!EU268="0"),"","L")</f>
        <v>L</v>
      </c>
      <c r="O268" s="18" t="str">
        <f>IF(OR(EXPORT!EV268=0,EXPORT!EV268="",EXPORT!EV268="0"),"","M")</f>
        <v/>
      </c>
      <c r="P268" s="18" t="str">
        <f>IF(OR(EXPORT!EW268=0,EXPORT!EW268="",EXPORT!EW268="0"),"","N")</f>
        <v/>
      </c>
      <c r="Q268" s="18" t="str">
        <f>IF(OR(EXPORT!EX268=0,EXPORT!EX268="",EXPORT!EX268="0"),"","O")</f>
        <v/>
      </c>
      <c r="R268" s="18" t="str">
        <f>IF(OR(EXPORT!EY268=0,EXPORT!EY268="",EXPORT!EY268="0"),"","P")</f>
        <v/>
      </c>
      <c r="S268" s="18" t="str">
        <f>IF(OR(EXPORT!EZ268=0,EXPORT!EZ268="",EXPORT!EZ268="0"),"","W")</f>
        <v/>
      </c>
      <c r="T268" s="18" t="str">
        <f>IF(OR(EXPORT!FA268=0,EXPORT!FA268="",EXPORT!FA268="0"),"","frei")</f>
        <v/>
      </c>
      <c r="U268" s="18" t="str">
        <f t="shared" si="93"/>
        <v xml:space="preserve">165 Kcal / 12 g Fett / 3 g Proteine / 11 g KH / 0,9 BE </v>
      </c>
      <c r="V268" s="18">
        <f>IF(A268=3,ROUND(EXPORT!F268,0),"")</f>
        <v>165</v>
      </c>
      <c r="W268" s="18">
        <f>IF(A268=3,ROUND(EXPORT!J268,0),"")</f>
        <v>12</v>
      </c>
      <c r="X268" s="18">
        <f>IF(A268=3,ROUND(EXPORT!I268,0),"")</f>
        <v>3</v>
      </c>
      <c r="Y268" s="18">
        <f>IF(A268=3,ROUND(EXPORT!K268,0),"")</f>
        <v>11</v>
      </c>
      <c r="Z268" s="18">
        <f>IF(A268=3,ROUND(EXPORT!EG268,1),"")</f>
        <v>0.9</v>
      </c>
    </row>
    <row r="269" spans="1:32">
      <c r="A269" s="18">
        <f>EXPORT!A269</f>
        <v>4</v>
      </c>
      <c r="B269" s="18" t="str">
        <f>IF(ISBLANK(EXPORT!B269),"",EXPORT!B269)</f>
        <v xml:space="preserve">Schwarzwurzelcremesuppe </v>
      </c>
      <c r="C269" s="18" t="str">
        <f t="shared" si="86"/>
        <v>AGL</v>
      </c>
      <c r="D269" s="18" t="str">
        <f t="shared" si="87"/>
        <v xml:space="preserve"> (AGL)</v>
      </c>
      <c r="E269" s="18" t="str">
        <f t="shared" si="90"/>
        <v>Schwarzwurzelcremesuppe  (AGL)</v>
      </c>
      <c r="F269" s="18" t="str">
        <f>IF(OR(EXPORT!EM269=0,EXPORT!EM269="",EXPORT!EM269="0"),"","A")</f>
        <v>A</v>
      </c>
      <c r="G269" s="18" t="str">
        <f>IF(OR(EXPORT!EN269=0,EXPORT!EN269="",EXPORT!EN269="0"),"","B")</f>
        <v/>
      </c>
      <c r="H269" s="18" t="str">
        <f>IF(OR(EXPORT!EO269=0,EXPORT!EO269="",EXPORT!EO269="0"),"","C")</f>
        <v/>
      </c>
      <c r="I269" s="18" t="str">
        <f>IF(OR(EXPORT!EP269=0,EXPORT!EP269="",EXPORT!EP269="0"),"","D")</f>
        <v/>
      </c>
      <c r="J269" s="18" t="str">
        <f>IF(OR(EXPORT!EQ269=0,EXPORT!EQ269="",EXPORT!EQ269="0"),"","E")</f>
        <v/>
      </c>
      <c r="K269" s="18" t="str">
        <f>IF(OR(EXPORT!ER269=0,EXPORT!ER269="",EXPORT!ER269="0"),"","F")</f>
        <v/>
      </c>
      <c r="L269" s="18" t="str">
        <f>IF(OR(EXPORT!ES269=0,EXPORT!ES269="",EXPORT!ES269="0"),"","G")</f>
        <v>G</v>
      </c>
      <c r="M269" s="18" t="str">
        <f>IF(OR(EXPORT!ET269=0,EXPORT!ET269="",EXPORT!ET269="0"),"","H")</f>
        <v/>
      </c>
      <c r="N269" s="18" t="str">
        <f>IF(OR(EXPORT!EU269=0,EXPORT!EU269="",EXPORT!EU269="0"),"","L")</f>
        <v>L</v>
      </c>
      <c r="O269" s="18" t="str">
        <f>IF(OR(EXPORT!EV269=0,EXPORT!EV269="",EXPORT!EV269="0"),"","M")</f>
        <v/>
      </c>
      <c r="P269" s="18" t="str">
        <f>IF(OR(EXPORT!EW269=0,EXPORT!EW269="",EXPORT!EW269="0"),"","N")</f>
        <v/>
      </c>
      <c r="Q269" s="18" t="str">
        <f>IF(OR(EXPORT!EX269=0,EXPORT!EX269="",EXPORT!EX269="0"),"","O")</f>
        <v/>
      </c>
      <c r="R269" s="18" t="str">
        <f>IF(OR(EXPORT!EY269=0,EXPORT!EY269="",EXPORT!EY269="0"),"","P")</f>
        <v/>
      </c>
      <c r="S269" s="18" t="str">
        <f>IF(OR(EXPORT!EZ269=0,EXPORT!EZ269="",EXPORT!EZ269="0"),"","W")</f>
        <v/>
      </c>
      <c r="T269" s="18" t="str">
        <f>IF(OR(EXPORT!FA269=0,EXPORT!FA269="",EXPORT!FA269="0"),"","frei")</f>
        <v/>
      </c>
      <c r="U269" s="18" t="str">
        <f t="shared" si="93"/>
        <v/>
      </c>
      <c r="V269" s="18" t="str">
        <f>IF(A269=3,ROUND(EXPORT!F269,0),"")</f>
        <v/>
      </c>
      <c r="W269" s="18" t="str">
        <f>IF(A269=3,ROUND(EXPORT!J269,0),"")</f>
        <v/>
      </c>
      <c r="X269" s="18" t="str">
        <f>IF(A269=3,ROUND(EXPORT!I269,0),"")</f>
        <v/>
      </c>
      <c r="Y269" s="18" t="str">
        <f>IF(A269=3,ROUND(EXPORT!K269,0),"")</f>
        <v/>
      </c>
      <c r="Z269" s="18" t="str">
        <f>IF(A269=3,ROUND(EXPORT!EG269,1),"")</f>
        <v/>
      </c>
    </row>
    <row r="270" spans="1:32">
      <c r="A270" s="18">
        <f>EXPORT!A270</f>
        <v>3</v>
      </c>
      <c r="B270" s="18" t="str">
        <f>IF(ISBLANK(EXPORT!B270),"",EXPORT!B270)</f>
        <v>Abendessen</v>
      </c>
      <c r="C270" s="18" t="str">
        <f t="shared" si="86"/>
        <v>ACGM</v>
      </c>
      <c r="D270" s="18" t="str">
        <f t="shared" si="87"/>
        <v xml:space="preserve"> (ACGM)</v>
      </c>
      <c r="E270" s="18" t="str">
        <f t="shared" si="90"/>
        <v>Abendessen (ACGM)</v>
      </c>
      <c r="F270" s="18" t="str">
        <f>IF(OR(EXPORT!EM270=0,EXPORT!EM270="",EXPORT!EM270="0"),"","A")</f>
        <v>A</v>
      </c>
      <c r="G270" s="18" t="str">
        <f>IF(OR(EXPORT!EN270=0,EXPORT!EN270="",EXPORT!EN270="0"),"","B")</f>
        <v/>
      </c>
      <c r="H270" s="18" t="str">
        <f>IF(OR(EXPORT!EO270=0,EXPORT!EO270="",EXPORT!EO270="0"),"","C")</f>
        <v>C</v>
      </c>
      <c r="I270" s="18" t="str">
        <f>IF(OR(EXPORT!EP270=0,EXPORT!EP270="",EXPORT!EP270="0"),"","D")</f>
        <v/>
      </c>
      <c r="J270" s="18" t="str">
        <f>IF(OR(EXPORT!EQ270=0,EXPORT!EQ270="",EXPORT!EQ270="0"),"","E")</f>
        <v/>
      </c>
      <c r="K270" s="18" t="str">
        <f>IF(OR(EXPORT!ER270=0,EXPORT!ER270="",EXPORT!ER270="0"),"","F")</f>
        <v/>
      </c>
      <c r="L270" s="18" t="str">
        <f>IF(OR(EXPORT!ES270=0,EXPORT!ES270="",EXPORT!ES270="0"),"","G")</f>
        <v>G</v>
      </c>
      <c r="M270" s="18" t="str">
        <f>IF(OR(EXPORT!ET270=0,EXPORT!ET270="",EXPORT!ET270="0"),"","H")</f>
        <v/>
      </c>
      <c r="N270" s="18" t="str">
        <f>IF(OR(EXPORT!EU270=0,EXPORT!EU270="",EXPORT!EU270="0"),"","L")</f>
        <v/>
      </c>
      <c r="O270" s="18" t="str">
        <f>IF(OR(EXPORT!EV270=0,EXPORT!EV270="",EXPORT!EV270="0"),"","M")</f>
        <v>M</v>
      </c>
      <c r="P270" s="18" t="str">
        <f>IF(OR(EXPORT!EW270=0,EXPORT!EW270="",EXPORT!EW270="0"),"","N")</f>
        <v/>
      </c>
      <c r="Q270" s="18" t="str">
        <f>IF(OR(EXPORT!EX270=0,EXPORT!EX270="",EXPORT!EX270="0"),"","O")</f>
        <v/>
      </c>
      <c r="R270" s="18" t="str">
        <f>IF(OR(EXPORT!EY270=0,EXPORT!EY270="",EXPORT!EY270="0"),"","P")</f>
        <v/>
      </c>
      <c r="S270" s="18" t="str">
        <f>IF(OR(EXPORT!EZ270=0,EXPORT!EZ270="",EXPORT!EZ270="0"),"","W")</f>
        <v/>
      </c>
      <c r="T270" s="18" t="str">
        <f>IF(OR(EXPORT!FA270=0,EXPORT!FA270="",EXPORT!FA270="0"),"","frei")</f>
        <v/>
      </c>
      <c r="U270" s="18" t="str">
        <f t="shared" si="93"/>
        <v xml:space="preserve">514 Kcal / 34 g Fett / 26 g Proteine / 24 g KH / 2 BE </v>
      </c>
      <c r="V270" s="18">
        <f>IF(A270=3,ROUND(EXPORT!F270,0),"")</f>
        <v>514</v>
      </c>
      <c r="W270" s="18">
        <f>IF(A270=3,ROUND(EXPORT!J270,0),"")</f>
        <v>34</v>
      </c>
      <c r="X270" s="18">
        <f>IF(A270=3,ROUND(EXPORT!I270,0),"")</f>
        <v>26</v>
      </c>
      <c r="Y270" s="18">
        <f>IF(A270=3,ROUND(EXPORT!K270,0),"")</f>
        <v>24</v>
      </c>
      <c r="Z270" s="18">
        <f>IF(A270=3,ROUND(EXPORT!EG270,1),"")</f>
        <v>2</v>
      </c>
      <c r="AA270" s="18" t="str">
        <f t="shared" ref="AA270" si="94">IF($A270=3,AB270&amp;" Kcal / "&amp;AC270&amp;" g Fett / "&amp;AD270&amp;" g Proteine / "&amp;AE270&amp;" g KH / "&amp;AF270&amp;" BE ","")</f>
        <v xml:space="preserve">679 Kcal / 46 g Fett / 29 g Proteine / 35 g KH / 2,9 BE </v>
      </c>
      <c r="AB270" s="18">
        <f>V270+V268</f>
        <v>679</v>
      </c>
      <c r="AC270" s="18">
        <f t="shared" ref="AC270:AF270" si="95">W270+W268</f>
        <v>46</v>
      </c>
      <c r="AD270" s="18">
        <f t="shared" si="95"/>
        <v>29</v>
      </c>
      <c r="AE270" s="18">
        <f t="shared" si="95"/>
        <v>35</v>
      </c>
      <c r="AF270" s="18">
        <f t="shared" si="95"/>
        <v>2.9</v>
      </c>
    </row>
    <row r="271" spans="1:32">
      <c r="A271" s="18">
        <f>EXPORT!A271</f>
        <v>4</v>
      </c>
      <c r="B271" s="18" t="str">
        <f>IF(ISBLANK(EXPORT!B271),"",EXPORT!B271)</f>
        <v>Käsewurst</v>
      </c>
      <c r="C271" s="18" t="str">
        <f t="shared" si="86"/>
        <v>CGM</v>
      </c>
      <c r="D271" s="18" t="str">
        <f t="shared" si="87"/>
        <v xml:space="preserve"> (CGM)</v>
      </c>
      <c r="E271" s="18" t="str">
        <f t="shared" si="90"/>
        <v>Käsewurst (CGM)</v>
      </c>
      <c r="F271" s="18" t="str">
        <f>IF(OR(EXPORT!EM271=0,EXPORT!EM271="",EXPORT!EM271="0"),"","A")</f>
        <v/>
      </c>
      <c r="G271" s="18" t="str">
        <f>IF(OR(EXPORT!EN271=0,EXPORT!EN271="",EXPORT!EN271="0"),"","B")</f>
        <v/>
      </c>
      <c r="H271" s="18" t="str">
        <f>IF(OR(EXPORT!EO271=0,EXPORT!EO271="",EXPORT!EO271="0"),"","C")</f>
        <v>C</v>
      </c>
      <c r="I271" s="18" t="str">
        <f>IF(OR(EXPORT!EP271=0,EXPORT!EP271="",EXPORT!EP271="0"),"","D")</f>
        <v/>
      </c>
      <c r="J271" s="18" t="str">
        <f>IF(OR(EXPORT!EQ271=0,EXPORT!EQ271="",EXPORT!EQ271="0"),"","E")</f>
        <v/>
      </c>
      <c r="K271" s="18" t="str">
        <f>IF(OR(EXPORT!ER271=0,EXPORT!ER271="",EXPORT!ER271="0"),"","F")</f>
        <v/>
      </c>
      <c r="L271" s="18" t="str">
        <f>IF(OR(EXPORT!ES271=0,EXPORT!ES271="",EXPORT!ES271="0"),"","G")</f>
        <v>G</v>
      </c>
      <c r="M271" s="18" t="str">
        <f>IF(OR(EXPORT!ET271=0,EXPORT!ET271="",EXPORT!ET271="0"),"","H")</f>
        <v/>
      </c>
      <c r="N271" s="18" t="str">
        <f>IF(OR(EXPORT!EU271=0,EXPORT!EU271="",EXPORT!EU271="0"),"","L")</f>
        <v/>
      </c>
      <c r="O271" s="18" t="str">
        <f>IF(OR(EXPORT!EV271=0,EXPORT!EV271="",EXPORT!EV271="0"),"","M")</f>
        <v>M</v>
      </c>
      <c r="P271" s="18" t="str">
        <f>IF(OR(EXPORT!EW271=0,EXPORT!EW271="",EXPORT!EW271="0"),"","N")</f>
        <v/>
      </c>
      <c r="Q271" s="18" t="str">
        <f>IF(OR(EXPORT!EX271=0,EXPORT!EX271="",EXPORT!EX271="0"),"","O")</f>
        <v/>
      </c>
      <c r="R271" s="18" t="str">
        <f>IF(OR(EXPORT!EY271=0,EXPORT!EY271="",EXPORT!EY271="0"),"","P")</f>
        <v/>
      </c>
      <c r="S271" s="18" t="str">
        <f>IF(OR(EXPORT!EZ271=0,EXPORT!EZ271="",EXPORT!EZ271="0"),"","W")</f>
        <v/>
      </c>
      <c r="T271" s="18" t="str">
        <f>IF(OR(EXPORT!FA271=0,EXPORT!FA271="",EXPORT!FA271="0"),"","frei")</f>
        <v/>
      </c>
      <c r="U271" s="18" t="str">
        <f t="shared" si="93"/>
        <v/>
      </c>
      <c r="V271" s="18" t="str">
        <f>IF(A271=3,ROUND(EXPORT!F271,0),"")</f>
        <v/>
      </c>
      <c r="W271" s="18" t="str">
        <f>IF(A271=3,ROUND(EXPORT!J271,0),"")</f>
        <v/>
      </c>
      <c r="X271" s="18" t="str">
        <f>IF(A271=3,ROUND(EXPORT!I271,0),"")</f>
        <v/>
      </c>
      <c r="Y271" s="18" t="str">
        <f>IF(A271=3,ROUND(EXPORT!K271,0),"")</f>
        <v/>
      </c>
      <c r="Z271" s="18" t="str">
        <f>IF(A271=3,ROUND(EXPORT!EG271,1),"")</f>
        <v/>
      </c>
    </row>
    <row r="272" spans="1:32">
      <c r="A272" s="18">
        <f>EXPORT!A272</f>
        <v>4</v>
      </c>
      <c r="B272" s="18" t="str">
        <f>IF(ISBLANK(EXPORT!B272),"",EXPORT!B272)</f>
        <v>Brot</v>
      </c>
      <c r="C272" s="18" t="str">
        <f t="shared" si="86"/>
        <v>A</v>
      </c>
      <c r="D272" s="18" t="str">
        <f t="shared" si="87"/>
        <v xml:space="preserve"> (A)</v>
      </c>
      <c r="E272" s="18" t="str">
        <f t="shared" si="90"/>
        <v>Brot (A)</v>
      </c>
      <c r="F272" s="18" t="str">
        <f>IF(OR(EXPORT!EM272=0,EXPORT!EM272="",EXPORT!EM272="0"),"","A")</f>
        <v>A</v>
      </c>
      <c r="G272" s="18" t="str">
        <f>IF(OR(EXPORT!EN272=0,EXPORT!EN272="",EXPORT!EN272="0"),"","B")</f>
        <v/>
      </c>
      <c r="H272" s="18" t="str">
        <f>IF(OR(EXPORT!EO272=0,EXPORT!EO272="",EXPORT!EO272="0"),"","C")</f>
        <v/>
      </c>
      <c r="I272" s="18" t="str">
        <f>IF(OR(EXPORT!EP272=0,EXPORT!EP272="",EXPORT!EP272="0"),"","D")</f>
        <v/>
      </c>
      <c r="J272" s="18" t="str">
        <f>IF(OR(EXPORT!EQ272=0,EXPORT!EQ272="",EXPORT!EQ272="0"),"","E")</f>
        <v/>
      </c>
      <c r="K272" s="18" t="str">
        <f>IF(OR(EXPORT!ER272=0,EXPORT!ER272="",EXPORT!ER272="0"),"","F")</f>
        <v/>
      </c>
      <c r="L272" s="18" t="str">
        <f>IF(OR(EXPORT!ES272=0,EXPORT!ES272="",EXPORT!ES272="0"),"","G")</f>
        <v/>
      </c>
      <c r="M272" s="18" t="str">
        <f>IF(OR(EXPORT!ET272=0,EXPORT!ET272="",EXPORT!ET272="0"),"","H")</f>
        <v/>
      </c>
      <c r="N272" s="18" t="str">
        <f>IF(OR(EXPORT!EU272=0,EXPORT!EU272="",EXPORT!EU272="0"),"","L")</f>
        <v/>
      </c>
      <c r="O272" s="18" t="str">
        <f>IF(OR(EXPORT!EV272=0,EXPORT!EV272="",EXPORT!EV272="0"),"","M")</f>
        <v/>
      </c>
      <c r="P272" s="18" t="str">
        <f>IF(OR(EXPORT!EW272=0,EXPORT!EW272="",EXPORT!EW272="0"),"","N")</f>
        <v/>
      </c>
      <c r="Q272" s="18" t="str">
        <f>IF(OR(EXPORT!EX272=0,EXPORT!EX272="",EXPORT!EX272="0"),"","O")</f>
        <v/>
      </c>
      <c r="R272" s="18" t="str">
        <f>IF(OR(EXPORT!EY272=0,EXPORT!EY272="",EXPORT!EY272="0"),"","P")</f>
        <v/>
      </c>
      <c r="S272" s="18" t="str">
        <f>IF(OR(EXPORT!EZ272=0,EXPORT!EZ272="",EXPORT!EZ272="0"),"","W")</f>
        <v/>
      </c>
      <c r="T272" s="18" t="str">
        <f>IF(OR(EXPORT!FA272=0,EXPORT!FA272="",EXPORT!FA272="0"),"","frei")</f>
        <v/>
      </c>
      <c r="U272" s="18" t="str">
        <f t="shared" si="93"/>
        <v/>
      </c>
      <c r="V272" s="18" t="str">
        <f>IF(A272=3,ROUND(EXPORT!F272,0),"")</f>
        <v/>
      </c>
      <c r="W272" s="18" t="str">
        <f>IF(A272=3,ROUND(EXPORT!J272,0),"")</f>
        <v/>
      </c>
      <c r="X272" s="18" t="str">
        <f>IF(A272=3,ROUND(EXPORT!I272,0),"")</f>
        <v/>
      </c>
      <c r="Y272" s="18" t="str">
        <f>IF(A272=3,ROUND(EXPORT!K272,0),"")</f>
        <v/>
      </c>
      <c r="Z272" s="18" t="str">
        <f>IF(A272=3,ROUND(EXPORT!EG272,1),"")</f>
        <v/>
      </c>
    </row>
    <row r="273" spans="1:26">
      <c r="A273" s="18">
        <f>EXPORT!A273</f>
        <v>3</v>
      </c>
      <c r="B273" s="18" t="str">
        <f>IF(ISBLANK(EXPORT!B273),"",EXPORT!B273)</f>
        <v>Milchspeise Abend</v>
      </c>
      <c r="C273" s="18" t="str">
        <f t="shared" si="86"/>
        <v>AG</v>
      </c>
      <c r="D273" s="18" t="str">
        <f t="shared" si="87"/>
        <v xml:space="preserve"> (AG)</v>
      </c>
      <c r="E273" s="18" t="str">
        <f t="shared" si="90"/>
        <v>Milchspeise Abend (AG)</v>
      </c>
      <c r="F273" s="18" t="str">
        <f>IF(OR(EXPORT!EM273=0,EXPORT!EM273="",EXPORT!EM273="0"),"","A")</f>
        <v>A</v>
      </c>
      <c r="G273" s="18" t="str">
        <f>IF(OR(EXPORT!EN273=0,EXPORT!EN273="",EXPORT!EN273="0"),"","B")</f>
        <v/>
      </c>
      <c r="H273" s="18" t="str">
        <f>IF(OR(EXPORT!EO273=0,EXPORT!EO273="",EXPORT!EO273="0"),"","C")</f>
        <v/>
      </c>
      <c r="I273" s="18" t="str">
        <f>IF(OR(EXPORT!EP273=0,EXPORT!EP273="",EXPORT!EP273="0"),"","D")</f>
        <v/>
      </c>
      <c r="J273" s="18" t="str">
        <f>IF(OR(EXPORT!EQ273=0,EXPORT!EQ273="",EXPORT!EQ273="0"),"","E")</f>
        <v/>
      </c>
      <c r="K273" s="18" t="str">
        <f>IF(OR(EXPORT!ER273=0,EXPORT!ER273="",EXPORT!ER273="0"),"","F")</f>
        <v/>
      </c>
      <c r="L273" s="18" t="str">
        <f>IF(OR(EXPORT!ES273=0,EXPORT!ES273="",EXPORT!ES273="0"),"","G")</f>
        <v>G</v>
      </c>
      <c r="M273" s="18" t="str">
        <f>IF(OR(EXPORT!ET273=0,EXPORT!ET273="",EXPORT!ET273="0"),"","H")</f>
        <v/>
      </c>
      <c r="N273" s="18" t="str">
        <f>IF(OR(EXPORT!EU273=0,EXPORT!EU273="",EXPORT!EU273="0"),"","L")</f>
        <v/>
      </c>
      <c r="O273" s="18" t="str">
        <f>IF(OR(EXPORT!EV273=0,EXPORT!EV273="",EXPORT!EV273="0"),"","M")</f>
        <v/>
      </c>
      <c r="P273" s="18" t="str">
        <f>IF(OR(EXPORT!EW273=0,EXPORT!EW273="",EXPORT!EW273="0"),"","N")</f>
        <v/>
      </c>
      <c r="Q273" s="18" t="str">
        <f>IF(OR(EXPORT!EX273=0,EXPORT!EX273="",EXPORT!EX273="0"),"","O")</f>
        <v/>
      </c>
      <c r="R273" s="18" t="str">
        <f>IF(OR(EXPORT!EY273=0,EXPORT!EY273="",EXPORT!EY273="0"),"","P")</f>
        <v/>
      </c>
      <c r="S273" s="18" t="str">
        <f>IF(OR(EXPORT!EZ273=0,EXPORT!EZ273="",EXPORT!EZ273="0"),"","W")</f>
        <v/>
      </c>
      <c r="T273" s="18" t="str">
        <f>IF(OR(EXPORT!FA273=0,EXPORT!FA273="",EXPORT!FA273="0"),"","frei")</f>
        <v/>
      </c>
      <c r="U273" s="18" t="str">
        <f t="shared" si="93"/>
        <v xml:space="preserve">349 Kcal / 12 g Fett / 14 g Proteine / 45 g KH / 3,7 BE </v>
      </c>
      <c r="V273" s="18">
        <f>IF(A273=3,ROUND(EXPORT!F273,0),"")</f>
        <v>349</v>
      </c>
      <c r="W273" s="18">
        <f>IF(A273=3,ROUND(EXPORT!J273,0),"")</f>
        <v>12</v>
      </c>
      <c r="X273" s="18">
        <f>IF(A273=3,ROUND(EXPORT!I273,0),"")</f>
        <v>14</v>
      </c>
      <c r="Y273" s="18">
        <f>IF(A273=3,ROUND(EXPORT!K273,0),"")</f>
        <v>45</v>
      </c>
      <c r="Z273" s="18">
        <f>IF(A273=3,ROUND(EXPORT!EG273,1),"")</f>
        <v>3.7</v>
      </c>
    </row>
    <row r="274" spans="1:26">
      <c r="A274" s="18">
        <f>EXPORT!A274</f>
        <v>4</v>
      </c>
      <c r="B274" s="18" t="str">
        <f>IF(ISBLANK(EXPORT!B274),"",EXPORT!B274)</f>
        <v>Milchspeise</v>
      </c>
      <c r="C274" s="18" t="str">
        <f t="shared" si="86"/>
        <v>AG</v>
      </c>
      <c r="D274" s="18" t="str">
        <f t="shared" si="87"/>
        <v xml:space="preserve"> (AG)</v>
      </c>
      <c r="E274" s="18" t="str">
        <f t="shared" si="90"/>
        <v>Milchspeise (AG)</v>
      </c>
      <c r="F274" s="18" t="str">
        <f>IF(OR(EXPORT!EM274=0,EXPORT!EM274="",EXPORT!EM274="0"),"","A")</f>
        <v>A</v>
      </c>
      <c r="G274" s="18" t="str">
        <f>IF(OR(EXPORT!EN274=0,EXPORT!EN274="",EXPORT!EN274="0"),"","B")</f>
        <v/>
      </c>
      <c r="H274" s="18" t="str">
        <f>IF(OR(EXPORT!EO274=0,EXPORT!EO274="",EXPORT!EO274="0"),"","C")</f>
        <v/>
      </c>
      <c r="I274" s="18" t="str">
        <f>IF(OR(EXPORT!EP274=0,EXPORT!EP274="",EXPORT!EP274="0"),"","D")</f>
        <v/>
      </c>
      <c r="J274" s="18" t="str">
        <f>IF(OR(EXPORT!EQ274=0,EXPORT!EQ274="",EXPORT!EQ274="0"),"","E")</f>
        <v/>
      </c>
      <c r="K274" s="18" t="str">
        <f>IF(OR(EXPORT!ER274=0,EXPORT!ER274="",EXPORT!ER274="0"),"","F")</f>
        <v/>
      </c>
      <c r="L274" s="18" t="str">
        <f>IF(OR(EXPORT!ES274=0,EXPORT!ES274="",EXPORT!ES274="0"),"","G")</f>
        <v>G</v>
      </c>
      <c r="M274" s="18" t="str">
        <f>IF(OR(EXPORT!ET274=0,EXPORT!ET274="",EXPORT!ET274="0"),"","H")</f>
        <v/>
      </c>
      <c r="N274" s="18" t="str">
        <f>IF(OR(EXPORT!EU274=0,EXPORT!EU274="",EXPORT!EU274="0"),"","L")</f>
        <v/>
      </c>
      <c r="O274" s="18" t="str">
        <f>IF(OR(EXPORT!EV274=0,EXPORT!EV274="",EXPORT!EV274="0"),"","M")</f>
        <v/>
      </c>
      <c r="P274" s="18" t="str">
        <f>IF(OR(EXPORT!EW274=0,EXPORT!EW274="",EXPORT!EW274="0"),"","N")</f>
        <v/>
      </c>
      <c r="Q274" s="18" t="str">
        <f>IF(OR(EXPORT!EX274=0,EXPORT!EX274="",EXPORT!EX274="0"),"","O")</f>
        <v/>
      </c>
      <c r="R274" s="18" t="str">
        <f>IF(OR(EXPORT!EY274=0,EXPORT!EY274="",EXPORT!EY274="0"),"","P")</f>
        <v/>
      </c>
      <c r="S274" s="18" t="str">
        <f>IF(OR(EXPORT!EZ274=0,EXPORT!EZ274="",EXPORT!EZ274="0"),"","W")</f>
        <v/>
      </c>
      <c r="T274" s="18" t="str">
        <f>IF(OR(EXPORT!FA274=0,EXPORT!FA274="",EXPORT!FA274="0"),"","frei")</f>
        <v/>
      </c>
      <c r="U274" s="18" t="str">
        <f t="shared" si="93"/>
        <v/>
      </c>
      <c r="V274" s="18" t="str">
        <f>IF(A274=3,ROUND(EXPORT!F274,0),"")</f>
        <v/>
      </c>
      <c r="W274" s="18" t="str">
        <f>IF(A274=3,ROUND(EXPORT!J274,0),"")</f>
        <v/>
      </c>
      <c r="X274" s="18" t="str">
        <f>IF(A274=3,ROUND(EXPORT!I274,0),"")</f>
        <v/>
      </c>
      <c r="Y274" s="18" t="str">
        <f>IF(A274=3,ROUND(EXPORT!K274,0),"")</f>
        <v/>
      </c>
      <c r="Z274" s="18" t="str">
        <f>IF(A274=3,ROUND(EXPORT!EG274,1),"")</f>
        <v/>
      </c>
    </row>
    <row r="275" spans="1:26">
      <c r="A275" s="18">
        <f>EXPORT!A275</f>
        <v>3</v>
      </c>
      <c r="B275" s="18" t="str">
        <f>IF(ISBLANK(EXPORT!B275),"",EXPORT!B275)</f>
        <v>Frankfurter Abend</v>
      </c>
      <c r="C275" s="18" t="str">
        <f t="shared" si="86"/>
        <v>AO</v>
      </c>
      <c r="D275" s="18" t="str">
        <f t="shared" si="87"/>
        <v xml:space="preserve"> (AO)</v>
      </c>
      <c r="E275" s="18" t="str">
        <f t="shared" si="90"/>
        <v>Frankfurter Abend (AO)</v>
      </c>
      <c r="F275" s="18" t="str">
        <f>IF(OR(EXPORT!EM275=0,EXPORT!EM275="",EXPORT!EM275="0"),"","A")</f>
        <v>A</v>
      </c>
      <c r="G275" s="18" t="str">
        <f>IF(OR(EXPORT!EN275=0,EXPORT!EN275="",EXPORT!EN275="0"),"","B")</f>
        <v/>
      </c>
      <c r="H275" s="18" t="str">
        <f>IF(OR(EXPORT!EO275=0,EXPORT!EO275="",EXPORT!EO275="0"),"","C")</f>
        <v/>
      </c>
      <c r="I275" s="18" t="str">
        <f>IF(OR(EXPORT!EP275=0,EXPORT!EP275="",EXPORT!EP275="0"),"","D")</f>
        <v/>
      </c>
      <c r="J275" s="18" t="str">
        <f>IF(OR(EXPORT!EQ275=0,EXPORT!EQ275="",EXPORT!EQ275="0"),"","E")</f>
        <v/>
      </c>
      <c r="K275" s="18" t="str">
        <f>IF(OR(EXPORT!ER275=0,EXPORT!ER275="",EXPORT!ER275="0"),"","F")</f>
        <v/>
      </c>
      <c r="L275" s="18" t="str">
        <f>IF(OR(EXPORT!ES275=0,EXPORT!ES275="",EXPORT!ES275="0"),"","G")</f>
        <v/>
      </c>
      <c r="M275" s="18" t="str">
        <f>IF(OR(EXPORT!ET275=0,EXPORT!ET275="",EXPORT!ET275="0"),"","H")</f>
        <v/>
      </c>
      <c r="N275" s="18" t="str">
        <f>IF(OR(EXPORT!EU275=0,EXPORT!EU275="",EXPORT!EU275="0"),"","L")</f>
        <v/>
      </c>
      <c r="O275" s="18" t="str">
        <f>IF(OR(EXPORT!EV275=0,EXPORT!EV275="",EXPORT!EV275="0"),"","M")</f>
        <v/>
      </c>
      <c r="P275" s="18" t="str">
        <f>IF(OR(EXPORT!EW275=0,EXPORT!EW275="",EXPORT!EW275="0"),"","N")</f>
        <v/>
      </c>
      <c r="Q275" s="18" t="str">
        <f>IF(OR(EXPORT!EX275=0,EXPORT!EX275="",EXPORT!EX275="0"),"","O")</f>
        <v>O</v>
      </c>
      <c r="R275" s="18" t="str">
        <f>IF(OR(EXPORT!EY275=0,EXPORT!EY275="",EXPORT!EY275="0"),"","P")</f>
        <v/>
      </c>
      <c r="S275" s="18" t="str">
        <f>IF(OR(EXPORT!EZ275=0,EXPORT!EZ275="",EXPORT!EZ275="0"),"","W")</f>
        <v/>
      </c>
      <c r="T275" s="18" t="str">
        <f>IF(OR(EXPORT!FA275=0,EXPORT!FA275="",EXPORT!FA275="0"),"","frei")</f>
        <v/>
      </c>
      <c r="U275" s="18" t="str">
        <f t="shared" si="93"/>
        <v xml:space="preserve">466 Kcal / 31 g Fett / 21 g Proteine / 24 g KH / 2 BE </v>
      </c>
      <c r="V275" s="18">
        <f>IF(A275=3,ROUND(EXPORT!F275,0),"")</f>
        <v>466</v>
      </c>
      <c r="W275" s="18">
        <f>IF(A275=3,ROUND(EXPORT!J275,0),"")</f>
        <v>31</v>
      </c>
      <c r="X275" s="18">
        <f>IF(A275=3,ROUND(EXPORT!I275,0),"")</f>
        <v>21</v>
      </c>
      <c r="Y275" s="18">
        <f>IF(A275=3,ROUND(EXPORT!K275,0),"")</f>
        <v>24</v>
      </c>
      <c r="Z275" s="18">
        <f>IF(A275=3,ROUND(EXPORT!EG275,1),"")</f>
        <v>2</v>
      </c>
    </row>
    <row r="276" spans="1:26">
      <c r="A276" s="18">
        <f>EXPORT!A276</f>
        <v>4</v>
      </c>
      <c r="B276" s="18" t="str">
        <f>IF(ISBLANK(EXPORT!B276),"",EXPORT!B276)</f>
        <v>Frankfurter, Senf, Kren, Brot</v>
      </c>
      <c r="C276" s="18" t="str">
        <f t="shared" si="86"/>
        <v>AO</v>
      </c>
      <c r="D276" s="18" t="str">
        <f t="shared" si="87"/>
        <v xml:space="preserve"> (AO)</v>
      </c>
      <c r="E276" s="18" t="str">
        <f t="shared" si="90"/>
        <v>Frankfurter, Senf, Kren, Brot (AO)</v>
      </c>
      <c r="F276" s="18" t="str">
        <f>IF(OR(EXPORT!EM276=0,EXPORT!EM276="",EXPORT!EM276="0"),"","A")</f>
        <v>A</v>
      </c>
      <c r="G276" s="18" t="str">
        <f>IF(OR(EXPORT!EN276=0,EXPORT!EN276="",EXPORT!EN276="0"),"","B")</f>
        <v/>
      </c>
      <c r="H276" s="18" t="str">
        <f>IF(OR(EXPORT!EO276=0,EXPORT!EO276="",EXPORT!EO276="0"),"","C")</f>
        <v/>
      </c>
      <c r="I276" s="18" t="str">
        <f>IF(OR(EXPORT!EP276=0,EXPORT!EP276="",EXPORT!EP276="0"),"","D")</f>
        <v/>
      </c>
      <c r="J276" s="18" t="str">
        <f>IF(OR(EXPORT!EQ276=0,EXPORT!EQ276="",EXPORT!EQ276="0"),"","E")</f>
        <v/>
      </c>
      <c r="K276" s="18" t="str">
        <f>IF(OR(EXPORT!ER276=0,EXPORT!ER276="",EXPORT!ER276="0"),"","F")</f>
        <v/>
      </c>
      <c r="L276" s="18" t="str">
        <f>IF(OR(EXPORT!ES276=0,EXPORT!ES276="",EXPORT!ES276="0"),"","G")</f>
        <v/>
      </c>
      <c r="M276" s="18" t="str">
        <f>IF(OR(EXPORT!ET276=0,EXPORT!ET276="",EXPORT!ET276="0"),"","H")</f>
        <v/>
      </c>
      <c r="N276" s="18" t="str">
        <f>IF(OR(EXPORT!EU276=0,EXPORT!EU276="",EXPORT!EU276="0"),"","L")</f>
        <v/>
      </c>
      <c r="O276" s="18" t="str">
        <f>IF(OR(EXPORT!EV276=0,EXPORT!EV276="",EXPORT!EV276="0"),"","M")</f>
        <v/>
      </c>
      <c r="P276" s="18" t="str">
        <f>IF(OR(EXPORT!EW276=0,EXPORT!EW276="",EXPORT!EW276="0"),"","N")</f>
        <v/>
      </c>
      <c r="Q276" s="18" t="str">
        <f>IF(OR(EXPORT!EX276=0,EXPORT!EX276="",EXPORT!EX276="0"),"","O")</f>
        <v>O</v>
      </c>
      <c r="R276" s="18" t="str">
        <f>IF(OR(EXPORT!EY276=0,EXPORT!EY276="",EXPORT!EY276="0"),"","P")</f>
        <v/>
      </c>
      <c r="S276" s="18" t="str">
        <f>IF(OR(EXPORT!EZ276=0,EXPORT!EZ276="",EXPORT!EZ276="0"),"","W")</f>
        <v/>
      </c>
      <c r="T276" s="18" t="str">
        <f>IF(OR(EXPORT!FA276=0,EXPORT!FA276="",EXPORT!FA276="0"),"","frei")</f>
        <v/>
      </c>
      <c r="U276" s="18" t="str">
        <f t="shared" si="93"/>
        <v/>
      </c>
      <c r="V276" s="18" t="str">
        <f>IF(A276=3,ROUND(EXPORT!F276,0),"")</f>
        <v/>
      </c>
      <c r="W276" s="18" t="str">
        <f>IF(A276=3,ROUND(EXPORT!J276,0),"")</f>
        <v/>
      </c>
      <c r="X276" s="18" t="str">
        <f>IF(A276=3,ROUND(EXPORT!I276,0),"")</f>
        <v/>
      </c>
      <c r="Y276" s="18" t="str">
        <f>IF(A276=3,ROUND(EXPORT!K276,0),"")</f>
        <v/>
      </c>
      <c r="Z276" s="18" t="str">
        <f>IF(A276=3,ROUND(EXPORT!EG276,1),"")</f>
        <v/>
      </c>
    </row>
    <row r="277" spans="1:26">
      <c r="A277" s="18">
        <f>EXPORT!A277</f>
        <v>3</v>
      </c>
      <c r="B277" s="18" t="str">
        <f>IF(ISBLANK(EXPORT!B277),"",EXPORT!B277)</f>
        <v>Debreziner Abend</v>
      </c>
      <c r="C277" s="18" t="str">
        <f t="shared" si="86"/>
        <v>ALMO</v>
      </c>
      <c r="D277" s="18" t="str">
        <f t="shared" si="87"/>
        <v xml:space="preserve"> (ALMO)</v>
      </c>
      <c r="E277" s="18" t="str">
        <f t="shared" si="90"/>
        <v>Debreziner Abend (ALMO)</v>
      </c>
      <c r="F277" s="18" t="str">
        <f>IF(OR(EXPORT!EM277=0,EXPORT!EM277="",EXPORT!EM277="0"),"","A")</f>
        <v>A</v>
      </c>
      <c r="G277" s="18" t="str">
        <f>IF(OR(EXPORT!EN277=0,EXPORT!EN277="",EXPORT!EN277="0"),"","B")</f>
        <v/>
      </c>
      <c r="H277" s="18" t="str">
        <f>IF(OR(EXPORT!EO277=0,EXPORT!EO277="",EXPORT!EO277="0"),"","C")</f>
        <v/>
      </c>
      <c r="I277" s="18" t="str">
        <f>IF(OR(EXPORT!EP277=0,EXPORT!EP277="",EXPORT!EP277="0"),"","D")</f>
        <v/>
      </c>
      <c r="J277" s="18" t="str">
        <f>IF(OR(EXPORT!EQ277=0,EXPORT!EQ277="",EXPORT!EQ277="0"),"","E")</f>
        <v/>
      </c>
      <c r="K277" s="18" t="str">
        <f>IF(OR(EXPORT!ER277=0,EXPORT!ER277="",EXPORT!ER277="0"),"","F")</f>
        <v/>
      </c>
      <c r="L277" s="18" t="str">
        <f>IF(OR(EXPORT!ES277=0,EXPORT!ES277="",EXPORT!ES277="0"),"","G")</f>
        <v/>
      </c>
      <c r="M277" s="18" t="str">
        <f>IF(OR(EXPORT!ET277=0,EXPORT!ET277="",EXPORT!ET277="0"),"","H")</f>
        <v/>
      </c>
      <c r="N277" s="18" t="str">
        <f>IF(OR(EXPORT!EU277=0,EXPORT!EU277="",EXPORT!EU277="0"),"","L")</f>
        <v>L</v>
      </c>
      <c r="O277" s="18" t="str">
        <f>IF(OR(EXPORT!EV277=0,EXPORT!EV277="",EXPORT!EV277="0"),"","M")</f>
        <v>M</v>
      </c>
      <c r="P277" s="18" t="str">
        <f>IF(OR(EXPORT!EW277=0,EXPORT!EW277="",EXPORT!EW277="0"),"","N")</f>
        <v/>
      </c>
      <c r="Q277" s="18" t="str">
        <f>IF(OR(EXPORT!EX277=0,EXPORT!EX277="",EXPORT!EX277="0"),"","O")</f>
        <v>O</v>
      </c>
      <c r="R277" s="18" t="str">
        <f>IF(OR(EXPORT!EY277=0,EXPORT!EY277="",EXPORT!EY277="0"),"","P")</f>
        <v/>
      </c>
      <c r="S277" s="18" t="str">
        <f>IF(OR(EXPORT!EZ277=0,EXPORT!EZ277="",EXPORT!EZ277="0"),"","W")</f>
        <v/>
      </c>
      <c r="T277" s="18" t="str">
        <f>IF(OR(EXPORT!FA277=0,EXPORT!FA277="",EXPORT!FA277="0"),"","frei")</f>
        <v/>
      </c>
      <c r="U277" s="18" t="str">
        <f t="shared" si="93"/>
        <v xml:space="preserve">536 Kcal / 39 g Fett / 20 g Proteine / 25 g KH / 2 BE </v>
      </c>
      <c r="V277" s="18">
        <f>IF(A277=3,ROUND(EXPORT!F277,0),"")</f>
        <v>536</v>
      </c>
      <c r="W277" s="18">
        <f>IF(A277=3,ROUND(EXPORT!J277,0),"")</f>
        <v>39</v>
      </c>
      <c r="X277" s="18">
        <f>IF(A277=3,ROUND(EXPORT!I277,0),"")</f>
        <v>20</v>
      </c>
      <c r="Y277" s="18">
        <f>IF(A277=3,ROUND(EXPORT!K277,0),"")</f>
        <v>25</v>
      </c>
      <c r="Z277" s="18">
        <f>IF(A277=3,ROUND(EXPORT!EG277,1),"")</f>
        <v>2</v>
      </c>
    </row>
    <row r="278" spans="1:26">
      <c r="A278" s="18">
        <f>EXPORT!A278</f>
        <v>4</v>
      </c>
      <c r="B278" s="18" t="str">
        <f>IF(ISBLANK(EXPORT!B278),"",EXPORT!B278)</f>
        <v>Debreziner, Senf, Kren, Brot</v>
      </c>
      <c r="C278" s="18" t="str">
        <f t="shared" si="86"/>
        <v>ALMO</v>
      </c>
      <c r="D278" s="18" t="str">
        <f t="shared" si="87"/>
        <v xml:space="preserve"> (ALMO)</v>
      </c>
      <c r="E278" s="18" t="str">
        <f t="shared" si="90"/>
        <v>Debreziner, Senf, Kren, Brot (ALMO)</v>
      </c>
      <c r="F278" s="18" t="str">
        <f>IF(OR(EXPORT!EM278=0,EXPORT!EM278="",EXPORT!EM278="0"),"","A")</f>
        <v>A</v>
      </c>
      <c r="G278" s="18" t="str">
        <f>IF(OR(EXPORT!EN278=0,EXPORT!EN278="",EXPORT!EN278="0"),"","B")</f>
        <v/>
      </c>
      <c r="H278" s="18" t="str">
        <f>IF(OR(EXPORT!EO278=0,EXPORT!EO278="",EXPORT!EO278="0"),"","C")</f>
        <v/>
      </c>
      <c r="I278" s="18" t="str">
        <f>IF(OR(EXPORT!EP278=0,EXPORT!EP278="",EXPORT!EP278="0"),"","D")</f>
        <v/>
      </c>
      <c r="J278" s="18" t="str">
        <f>IF(OR(EXPORT!EQ278=0,EXPORT!EQ278="",EXPORT!EQ278="0"),"","E")</f>
        <v/>
      </c>
      <c r="K278" s="18" t="str">
        <f>IF(OR(EXPORT!ER278=0,EXPORT!ER278="",EXPORT!ER278="0"),"","F")</f>
        <v/>
      </c>
      <c r="L278" s="18" t="str">
        <f>IF(OR(EXPORT!ES278=0,EXPORT!ES278="",EXPORT!ES278="0"),"","G")</f>
        <v/>
      </c>
      <c r="M278" s="18" t="str">
        <f>IF(OR(EXPORT!ET278=0,EXPORT!ET278="",EXPORT!ET278="0"),"","H")</f>
        <v/>
      </c>
      <c r="N278" s="18" t="str">
        <f>IF(OR(EXPORT!EU278=0,EXPORT!EU278="",EXPORT!EU278="0"),"","L")</f>
        <v>L</v>
      </c>
      <c r="O278" s="18" t="str">
        <f>IF(OR(EXPORT!EV278=0,EXPORT!EV278="",EXPORT!EV278="0"),"","M")</f>
        <v>M</v>
      </c>
      <c r="P278" s="18" t="str">
        <f>IF(OR(EXPORT!EW278=0,EXPORT!EW278="",EXPORT!EW278="0"),"","N")</f>
        <v/>
      </c>
      <c r="Q278" s="18" t="str">
        <f>IF(OR(EXPORT!EX278=0,EXPORT!EX278="",EXPORT!EX278="0"),"","O")</f>
        <v>O</v>
      </c>
      <c r="R278" s="18" t="str">
        <f>IF(OR(EXPORT!EY278=0,EXPORT!EY278="",EXPORT!EY278="0"),"","P")</f>
        <v/>
      </c>
      <c r="S278" s="18" t="str">
        <f>IF(OR(EXPORT!EZ278=0,EXPORT!EZ278="",EXPORT!EZ278="0"),"","W")</f>
        <v/>
      </c>
      <c r="T278" s="18" t="str">
        <f>IF(OR(EXPORT!FA278=0,EXPORT!FA278="",EXPORT!FA278="0"),"","frei")</f>
        <v/>
      </c>
      <c r="U278" s="18" t="str">
        <f t="shared" si="93"/>
        <v/>
      </c>
      <c r="V278" s="18" t="str">
        <f>IF(A278=3,ROUND(EXPORT!F278,0),"")</f>
        <v/>
      </c>
      <c r="W278" s="18" t="str">
        <f>IF(A278=3,ROUND(EXPORT!J278,0),"")</f>
        <v/>
      </c>
      <c r="X278" s="18" t="str">
        <f>IF(A278=3,ROUND(EXPORT!I278,0),"")</f>
        <v/>
      </c>
      <c r="Y278" s="18" t="str">
        <f>IF(A278=3,ROUND(EXPORT!K278,0),"")</f>
        <v/>
      </c>
      <c r="Z278" s="18" t="str">
        <f>IF(A278=3,ROUND(EXPORT!EG278,1),"")</f>
        <v/>
      </c>
    </row>
    <row r="279" spans="1:26">
      <c r="A279" s="18">
        <f>EXPORT!A279</f>
        <v>3</v>
      </c>
      <c r="B279" s="18" t="str">
        <f>IF(ISBLANK(EXPORT!B279),"",EXPORT!B279)</f>
        <v>Käsetoast Abend</v>
      </c>
      <c r="C279" s="18" t="str">
        <f t="shared" si="86"/>
        <v>AG</v>
      </c>
      <c r="D279" s="18" t="str">
        <f t="shared" si="87"/>
        <v xml:space="preserve"> (AG)</v>
      </c>
      <c r="E279" s="18" t="str">
        <f t="shared" si="90"/>
        <v>Käsetoast Abend (AG)</v>
      </c>
      <c r="F279" s="18" t="str">
        <f>IF(OR(EXPORT!EM279=0,EXPORT!EM279="",EXPORT!EM279="0"),"","A")</f>
        <v>A</v>
      </c>
      <c r="G279" s="18" t="str">
        <f>IF(OR(EXPORT!EN279=0,EXPORT!EN279="",EXPORT!EN279="0"),"","B")</f>
        <v/>
      </c>
      <c r="H279" s="18" t="str">
        <f>IF(OR(EXPORT!EO279=0,EXPORT!EO279="",EXPORT!EO279="0"),"","C")</f>
        <v/>
      </c>
      <c r="I279" s="18" t="str">
        <f>IF(OR(EXPORT!EP279=0,EXPORT!EP279="",EXPORT!EP279="0"),"","D")</f>
        <v/>
      </c>
      <c r="J279" s="18" t="str">
        <f>IF(OR(EXPORT!EQ279=0,EXPORT!EQ279="",EXPORT!EQ279="0"),"","E")</f>
        <v/>
      </c>
      <c r="K279" s="18" t="str">
        <f>IF(OR(EXPORT!ER279=0,EXPORT!ER279="",EXPORT!ER279="0"),"","F")</f>
        <v/>
      </c>
      <c r="L279" s="18" t="str">
        <f>IF(OR(EXPORT!ES279=0,EXPORT!ES279="",EXPORT!ES279="0"),"","G")</f>
        <v>G</v>
      </c>
      <c r="M279" s="18" t="str">
        <f>IF(OR(EXPORT!ET279=0,EXPORT!ET279="",EXPORT!ET279="0"),"","H")</f>
        <v/>
      </c>
      <c r="N279" s="18" t="str">
        <f>IF(OR(EXPORT!EU279=0,EXPORT!EU279="",EXPORT!EU279="0"),"","L")</f>
        <v/>
      </c>
      <c r="O279" s="18" t="str">
        <f>IF(OR(EXPORT!EV279=0,EXPORT!EV279="",EXPORT!EV279="0"),"","M")</f>
        <v/>
      </c>
      <c r="P279" s="18" t="str">
        <f>IF(OR(EXPORT!EW279=0,EXPORT!EW279="",EXPORT!EW279="0"),"","N")</f>
        <v/>
      </c>
      <c r="Q279" s="18" t="str">
        <f>IF(OR(EXPORT!EX279=0,EXPORT!EX279="",EXPORT!EX279="0"),"","O")</f>
        <v/>
      </c>
      <c r="R279" s="18" t="str">
        <f>IF(OR(EXPORT!EY279=0,EXPORT!EY279="",EXPORT!EY279="0"),"","P")</f>
        <v/>
      </c>
      <c r="S279" s="18" t="str">
        <f>IF(OR(EXPORT!EZ279=0,EXPORT!EZ279="",EXPORT!EZ279="0"),"","W")</f>
        <v/>
      </c>
      <c r="T279" s="18" t="str">
        <f>IF(OR(EXPORT!FA279=0,EXPORT!FA279="",EXPORT!FA279="0"),"","frei")</f>
        <v/>
      </c>
      <c r="U279" s="18" t="str">
        <f t="shared" si="93"/>
        <v xml:space="preserve">447 Kcal / 25 g Fett / 24 g Proteine / 29 g KH / 2,4 BE </v>
      </c>
      <c r="V279" s="18">
        <f>IF(A279=3,ROUND(EXPORT!F279,0),"")</f>
        <v>447</v>
      </c>
      <c r="W279" s="18">
        <f>IF(A279=3,ROUND(EXPORT!J279,0),"")</f>
        <v>25</v>
      </c>
      <c r="X279" s="18">
        <f>IF(A279=3,ROUND(EXPORT!I279,0),"")</f>
        <v>24</v>
      </c>
      <c r="Y279" s="18">
        <f>IF(A279=3,ROUND(EXPORT!K279,0),"")</f>
        <v>29</v>
      </c>
      <c r="Z279" s="18">
        <f>IF(A279=3,ROUND(EXPORT!EG279,1),"")</f>
        <v>2.4</v>
      </c>
    </row>
    <row r="280" spans="1:26">
      <c r="A280" s="18">
        <f>EXPORT!A280</f>
        <v>4</v>
      </c>
      <c r="B280" s="18" t="str">
        <f>IF(ISBLANK(EXPORT!B280),"",EXPORT!B280)</f>
        <v>Käsetoast, Ketchup</v>
      </c>
      <c r="C280" s="18" t="str">
        <f t="shared" si="86"/>
        <v>AG</v>
      </c>
      <c r="D280" s="18" t="str">
        <f t="shared" si="87"/>
        <v xml:space="preserve"> (AG)</v>
      </c>
      <c r="E280" s="18" t="str">
        <f t="shared" si="90"/>
        <v>Käsetoast, Ketchup (AG)</v>
      </c>
      <c r="F280" s="18" t="str">
        <f>IF(OR(EXPORT!EM280=0,EXPORT!EM280="",EXPORT!EM280="0"),"","A")</f>
        <v>A</v>
      </c>
      <c r="G280" s="18" t="str">
        <f>IF(OR(EXPORT!EN280=0,EXPORT!EN280="",EXPORT!EN280="0"),"","B")</f>
        <v/>
      </c>
      <c r="H280" s="18" t="str">
        <f>IF(OR(EXPORT!EO280=0,EXPORT!EO280="",EXPORT!EO280="0"),"","C")</f>
        <v/>
      </c>
      <c r="I280" s="18" t="str">
        <f>IF(OR(EXPORT!EP280=0,EXPORT!EP280="",EXPORT!EP280="0"),"","D")</f>
        <v/>
      </c>
      <c r="J280" s="18" t="str">
        <f>IF(OR(EXPORT!EQ280=0,EXPORT!EQ280="",EXPORT!EQ280="0"),"","E")</f>
        <v/>
      </c>
      <c r="K280" s="18" t="str">
        <f>IF(OR(EXPORT!ER280=0,EXPORT!ER280="",EXPORT!ER280="0"),"","F")</f>
        <v/>
      </c>
      <c r="L280" s="18" t="str">
        <f>IF(OR(EXPORT!ES280=0,EXPORT!ES280="",EXPORT!ES280="0"),"","G")</f>
        <v>G</v>
      </c>
      <c r="M280" s="18" t="str">
        <f>IF(OR(EXPORT!ET280=0,EXPORT!ET280="",EXPORT!ET280="0"),"","H")</f>
        <v/>
      </c>
      <c r="N280" s="18" t="str">
        <f>IF(OR(EXPORT!EU280=0,EXPORT!EU280="",EXPORT!EU280="0"),"","L")</f>
        <v/>
      </c>
      <c r="O280" s="18" t="str">
        <f>IF(OR(EXPORT!EV280=0,EXPORT!EV280="",EXPORT!EV280="0"),"","M")</f>
        <v/>
      </c>
      <c r="P280" s="18" t="str">
        <f>IF(OR(EXPORT!EW280=0,EXPORT!EW280="",EXPORT!EW280="0"),"","N")</f>
        <v/>
      </c>
      <c r="Q280" s="18" t="str">
        <f>IF(OR(EXPORT!EX280=0,EXPORT!EX280="",EXPORT!EX280="0"),"","O")</f>
        <v/>
      </c>
      <c r="R280" s="18" t="str">
        <f>IF(OR(EXPORT!EY280=0,EXPORT!EY280="",EXPORT!EY280="0"),"","P")</f>
        <v/>
      </c>
      <c r="S280" s="18" t="str">
        <f>IF(OR(EXPORT!EZ280=0,EXPORT!EZ280="",EXPORT!EZ280="0"),"","W")</f>
        <v/>
      </c>
      <c r="T280" s="18" t="str">
        <f>IF(OR(EXPORT!FA280=0,EXPORT!FA280="",EXPORT!FA280="0"),"","frei")</f>
        <v/>
      </c>
      <c r="U280" s="18" t="str">
        <f t="shared" si="93"/>
        <v/>
      </c>
      <c r="V280" s="18" t="str">
        <f>IF(A280=3,ROUND(EXPORT!F280,0),"")</f>
        <v/>
      </c>
      <c r="W280" s="18" t="str">
        <f>IF(A280=3,ROUND(EXPORT!J280,0),"")</f>
        <v/>
      </c>
      <c r="X280" s="18" t="str">
        <f>IF(A280=3,ROUND(EXPORT!I280,0),"")</f>
        <v/>
      </c>
      <c r="Y280" s="18" t="str">
        <f>IF(A280=3,ROUND(EXPORT!K280,0),"")</f>
        <v/>
      </c>
      <c r="Z280" s="18" t="str">
        <f>IF(A280=3,ROUND(EXPORT!EG280,1),"")</f>
        <v/>
      </c>
    </row>
    <row r="281" spans="1:26">
      <c r="A281" s="18">
        <f>EXPORT!A281</f>
        <v>3</v>
      </c>
      <c r="B281" s="18" t="str">
        <f>IF(ISBLANK(EXPORT!B281),"",EXPORT!B281)</f>
        <v>Toast Abend</v>
      </c>
      <c r="C281" s="18" t="str">
        <f t="shared" si="86"/>
        <v>AG</v>
      </c>
      <c r="D281" s="18" t="str">
        <f t="shared" si="87"/>
        <v xml:space="preserve"> (AG)</v>
      </c>
      <c r="E281" s="18" t="str">
        <f t="shared" si="90"/>
        <v>Toast Abend (AG)</v>
      </c>
      <c r="F281" s="18" t="str">
        <f>IF(OR(EXPORT!EM281=0,EXPORT!EM281="",EXPORT!EM281="0"),"","A")</f>
        <v>A</v>
      </c>
      <c r="G281" s="18" t="str">
        <f>IF(OR(EXPORT!EN281=0,EXPORT!EN281="",EXPORT!EN281="0"),"","B")</f>
        <v/>
      </c>
      <c r="H281" s="18" t="str">
        <f>IF(OR(EXPORT!EO281=0,EXPORT!EO281="",EXPORT!EO281="0"),"","C")</f>
        <v/>
      </c>
      <c r="I281" s="18" t="str">
        <f>IF(OR(EXPORT!EP281=0,EXPORT!EP281="",EXPORT!EP281="0"),"","D")</f>
        <v/>
      </c>
      <c r="J281" s="18" t="str">
        <f>IF(OR(EXPORT!EQ281=0,EXPORT!EQ281="",EXPORT!EQ281="0"),"","E")</f>
        <v/>
      </c>
      <c r="K281" s="18" t="str">
        <f>IF(OR(EXPORT!ER281=0,EXPORT!ER281="",EXPORT!ER281="0"),"","F")</f>
        <v/>
      </c>
      <c r="L281" s="18" t="str">
        <f>IF(OR(EXPORT!ES281=0,EXPORT!ES281="",EXPORT!ES281="0"),"","G")</f>
        <v>G</v>
      </c>
      <c r="M281" s="18" t="str">
        <f>IF(OR(EXPORT!ET281=0,EXPORT!ET281="",EXPORT!ET281="0"),"","H")</f>
        <v/>
      </c>
      <c r="N281" s="18" t="str">
        <f>IF(OR(EXPORT!EU281=0,EXPORT!EU281="",EXPORT!EU281="0"),"","L")</f>
        <v/>
      </c>
      <c r="O281" s="18" t="str">
        <f>IF(OR(EXPORT!EV281=0,EXPORT!EV281="",EXPORT!EV281="0"),"","M")</f>
        <v/>
      </c>
      <c r="P281" s="18" t="str">
        <f>IF(OR(EXPORT!EW281=0,EXPORT!EW281="",EXPORT!EW281="0"),"","N")</f>
        <v/>
      </c>
      <c r="Q281" s="18" t="str">
        <f>IF(OR(EXPORT!EX281=0,EXPORT!EX281="",EXPORT!EX281="0"),"","O")</f>
        <v/>
      </c>
      <c r="R281" s="18" t="str">
        <f>IF(OR(EXPORT!EY281=0,EXPORT!EY281="",EXPORT!EY281="0"),"","P")</f>
        <v/>
      </c>
      <c r="S281" s="18" t="str">
        <f>IF(OR(EXPORT!EZ281=0,EXPORT!EZ281="",EXPORT!EZ281="0"),"","W")</f>
        <v/>
      </c>
      <c r="T281" s="18" t="str">
        <f>IF(OR(EXPORT!FA281=0,EXPORT!FA281="",EXPORT!FA281="0"),"","frei")</f>
        <v/>
      </c>
      <c r="U281" s="18" t="str">
        <f t="shared" si="93"/>
        <v xml:space="preserve">424 Kcal / 25 g Fett / 19 g Proteine / 29 g KH / 2,4 BE </v>
      </c>
      <c r="V281" s="18">
        <f>IF(A281=3,ROUND(EXPORT!F281,0),"")</f>
        <v>424</v>
      </c>
      <c r="W281" s="18">
        <f>IF(A281=3,ROUND(EXPORT!J281,0),"")</f>
        <v>25</v>
      </c>
      <c r="X281" s="18">
        <f>IF(A281=3,ROUND(EXPORT!I281,0),"")</f>
        <v>19</v>
      </c>
      <c r="Y281" s="18">
        <f>IF(A281=3,ROUND(EXPORT!K281,0),"")</f>
        <v>29</v>
      </c>
      <c r="Z281" s="18">
        <f>IF(A281=3,ROUND(EXPORT!EG281,1),"")</f>
        <v>2.4</v>
      </c>
    </row>
    <row r="282" spans="1:26">
      <c r="A282" s="18">
        <f>EXPORT!A282</f>
        <v>4</v>
      </c>
      <c r="B282" s="18" t="str">
        <f>IF(ISBLANK(EXPORT!B282),"",EXPORT!B282)</f>
        <v>Schinken- Käsetoast, Ketchup</v>
      </c>
      <c r="C282" s="18" t="str">
        <f t="shared" si="86"/>
        <v>AG</v>
      </c>
      <c r="D282" s="18" t="str">
        <f t="shared" si="87"/>
        <v xml:space="preserve"> (AG)</v>
      </c>
      <c r="E282" s="18" t="str">
        <f t="shared" si="90"/>
        <v>Schinken- Käsetoast, Ketchup (AG)</v>
      </c>
      <c r="F282" s="18" t="str">
        <f>IF(OR(EXPORT!EM282=0,EXPORT!EM282="",EXPORT!EM282="0"),"","A")</f>
        <v>A</v>
      </c>
      <c r="G282" s="18" t="str">
        <f>IF(OR(EXPORT!EN282=0,EXPORT!EN282="",EXPORT!EN282="0"),"","B")</f>
        <v/>
      </c>
      <c r="H282" s="18" t="str">
        <f>IF(OR(EXPORT!EO282=0,EXPORT!EO282="",EXPORT!EO282="0"),"","C")</f>
        <v/>
      </c>
      <c r="I282" s="18" t="str">
        <f>IF(OR(EXPORT!EP282=0,EXPORT!EP282="",EXPORT!EP282="0"),"","D")</f>
        <v/>
      </c>
      <c r="J282" s="18" t="str">
        <f>IF(OR(EXPORT!EQ282=0,EXPORT!EQ282="",EXPORT!EQ282="0"),"","E")</f>
        <v/>
      </c>
      <c r="K282" s="18" t="str">
        <f>IF(OR(EXPORT!ER282=0,EXPORT!ER282="",EXPORT!ER282="0"),"","F")</f>
        <v/>
      </c>
      <c r="L282" s="18" t="str">
        <f>IF(OR(EXPORT!ES282=0,EXPORT!ES282="",EXPORT!ES282="0"),"","G")</f>
        <v>G</v>
      </c>
      <c r="M282" s="18" t="str">
        <f>IF(OR(EXPORT!ET282=0,EXPORT!ET282="",EXPORT!ET282="0"),"","H")</f>
        <v/>
      </c>
      <c r="N282" s="18" t="str">
        <f>IF(OR(EXPORT!EU282=0,EXPORT!EU282="",EXPORT!EU282="0"),"","L")</f>
        <v/>
      </c>
      <c r="O282" s="18" t="str">
        <f>IF(OR(EXPORT!EV282=0,EXPORT!EV282="",EXPORT!EV282="0"),"","M")</f>
        <v/>
      </c>
      <c r="P282" s="18" t="str">
        <f>IF(OR(EXPORT!EW282=0,EXPORT!EW282="",EXPORT!EW282="0"),"","N")</f>
        <v/>
      </c>
      <c r="Q282" s="18" t="str">
        <f>IF(OR(EXPORT!EX282=0,EXPORT!EX282="",EXPORT!EX282="0"),"","O")</f>
        <v/>
      </c>
      <c r="R282" s="18" t="str">
        <f>IF(OR(EXPORT!EY282=0,EXPORT!EY282="",EXPORT!EY282="0"),"","P")</f>
        <v/>
      </c>
      <c r="S282" s="18" t="str">
        <f>IF(OR(EXPORT!EZ282=0,EXPORT!EZ282="",EXPORT!EZ282="0"),"","W")</f>
        <v/>
      </c>
      <c r="T282" s="18" t="str">
        <f>IF(OR(EXPORT!FA282=0,EXPORT!FA282="",EXPORT!FA282="0"),"","frei")</f>
        <v/>
      </c>
      <c r="U282" s="18" t="str">
        <f t="shared" si="93"/>
        <v/>
      </c>
      <c r="V282" s="18" t="str">
        <f>IF(A282=3,ROUND(EXPORT!F282,0),"")</f>
        <v/>
      </c>
      <c r="W282" s="18" t="str">
        <f>IF(A282=3,ROUND(EXPORT!J282,0),"")</f>
        <v/>
      </c>
      <c r="X282" s="18" t="str">
        <f>IF(A282=3,ROUND(EXPORT!I282,0),"")</f>
        <v/>
      </c>
      <c r="Y282" s="18" t="str">
        <f>IF(A282=3,ROUND(EXPORT!K282,0),"")</f>
        <v/>
      </c>
      <c r="Z282" s="18" t="str">
        <f>IF(A282=3,ROUND(EXPORT!EG282,1),"")</f>
        <v/>
      </c>
    </row>
    <row r="283" spans="1:26">
      <c r="A283" s="18">
        <f>EXPORT!A283</f>
        <v>0</v>
      </c>
      <c r="B283" s="18" t="str">
        <f>IF(ISBLANK(EXPORT!B283),"",EXPORT!B283)</f>
        <v/>
      </c>
      <c r="C283" s="18" t="str">
        <f t="shared" si="86"/>
        <v/>
      </c>
      <c r="D283" s="18" t="str">
        <f t="shared" si="87"/>
        <v/>
      </c>
      <c r="E283" s="18" t="str">
        <f t="shared" si="90"/>
        <v/>
      </c>
      <c r="F283" s="18" t="str">
        <f>IF(OR(EXPORT!EM283=0,EXPORT!EM283="",EXPORT!EM283="0"),"","A")</f>
        <v/>
      </c>
      <c r="G283" s="18" t="str">
        <f>IF(OR(EXPORT!EN283=0,EXPORT!EN283="",EXPORT!EN283="0"),"","B")</f>
        <v/>
      </c>
      <c r="H283" s="18" t="str">
        <f>IF(OR(EXPORT!EO283=0,EXPORT!EO283="",EXPORT!EO283="0"),"","C")</f>
        <v/>
      </c>
      <c r="I283" s="18" t="str">
        <f>IF(OR(EXPORT!EP283=0,EXPORT!EP283="",EXPORT!EP283="0"),"","D")</f>
        <v/>
      </c>
      <c r="J283" s="18" t="str">
        <f>IF(OR(EXPORT!EQ283=0,EXPORT!EQ283="",EXPORT!EQ283="0"),"","E")</f>
        <v/>
      </c>
      <c r="K283" s="18" t="str">
        <f>IF(OR(EXPORT!ER283=0,EXPORT!ER283="",EXPORT!ER283="0"),"","F")</f>
        <v/>
      </c>
      <c r="L283" s="18" t="str">
        <f>IF(OR(EXPORT!ES283=0,EXPORT!ES283="",EXPORT!ES283="0"),"","G")</f>
        <v/>
      </c>
      <c r="M283" s="18" t="str">
        <f>IF(OR(EXPORT!ET283=0,EXPORT!ET283="",EXPORT!ET283="0"),"","H")</f>
        <v/>
      </c>
      <c r="N283" s="18" t="str">
        <f>IF(OR(EXPORT!EU283=0,EXPORT!EU283="",EXPORT!EU283="0"),"","L")</f>
        <v/>
      </c>
      <c r="O283" s="18" t="str">
        <f>IF(OR(EXPORT!EV283=0,EXPORT!EV283="",EXPORT!EV283="0"),"","M")</f>
        <v/>
      </c>
      <c r="P283" s="18" t="str">
        <f>IF(OR(EXPORT!EW283=0,EXPORT!EW283="",EXPORT!EW283="0"),"","N")</f>
        <v/>
      </c>
      <c r="Q283" s="18" t="str">
        <f>IF(OR(EXPORT!EX283=0,EXPORT!EX283="",EXPORT!EX283="0"),"","O")</f>
        <v/>
      </c>
      <c r="R283" s="18" t="str">
        <f>IF(OR(EXPORT!EY283=0,EXPORT!EY283="",EXPORT!EY283="0"),"","P")</f>
        <v/>
      </c>
      <c r="S283" s="18" t="str">
        <f>IF(OR(EXPORT!EZ283=0,EXPORT!EZ283="",EXPORT!EZ283="0"),"","W")</f>
        <v/>
      </c>
      <c r="T283" s="18" t="str">
        <f>IF(OR(EXPORT!FA283=0,EXPORT!FA283="",EXPORT!FA283="0"),"","frei")</f>
        <v/>
      </c>
      <c r="U283" s="18" t="str">
        <f t="shared" si="93"/>
        <v/>
      </c>
      <c r="V283" s="18" t="str">
        <f>IF(A283=3,ROUND(EXPORT!F283,0),"")</f>
        <v/>
      </c>
      <c r="W283" s="18" t="str">
        <f>IF(A283=3,ROUND(EXPORT!J283,0),"")</f>
        <v/>
      </c>
      <c r="X283" s="18" t="str">
        <f>IF(A283=3,ROUND(EXPORT!I283,0),"")</f>
        <v/>
      </c>
      <c r="Y283" s="18" t="str">
        <f>IF(A283=3,ROUND(EXPORT!K283,0),"")</f>
        <v/>
      </c>
      <c r="Z283" s="18" t="str">
        <f>IF(A283=3,ROUND(EXPORT!EG283,1),"")</f>
        <v/>
      </c>
    </row>
    <row r="284" spans="1:26">
      <c r="A284" s="18">
        <f>EXPORT!A284</f>
        <v>0</v>
      </c>
      <c r="B284" s="18" t="str">
        <f>IF(ISBLANK(EXPORT!B284),"",EXPORT!B284)</f>
        <v/>
      </c>
      <c r="C284" s="18" t="str">
        <f t="shared" si="86"/>
        <v/>
      </c>
      <c r="D284" s="18" t="str">
        <f t="shared" si="87"/>
        <v/>
      </c>
      <c r="E284" s="18" t="str">
        <f t="shared" si="90"/>
        <v/>
      </c>
      <c r="F284" s="18" t="str">
        <f>IF(OR(EXPORT!EM284=0,EXPORT!EM284="",EXPORT!EM284="0"),"","A")</f>
        <v/>
      </c>
      <c r="G284" s="18" t="str">
        <f>IF(OR(EXPORT!EN284=0,EXPORT!EN284="",EXPORT!EN284="0"),"","B")</f>
        <v/>
      </c>
      <c r="H284" s="18" t="str">
        <f>IF(OR(EXPORT!EO284=0,EXPORT!EO284="",EXPORT!EO284="0"),"","C")</f>
        <v/>
      </c>
      <c r="I284" s="18" t="str">
        <f>IF(OR(EXPORT!EP284=0,EXPORT!EP284="",EXPORT!EP284="0"),"","D")</f>
        <v/>
      </c>
      <c r="J284" s="18" t="str">
        <f>IF(OR(EXPORT!EQ284=0,EXPORT!EQ284="",EXPORT!EQ284="0"),"","E")</f>
        <v/>
      </c>
      <c r="K284" s="18" t="str">
        <f>IF(OR(EXPORT!ER284=0,EXPORT!ER284="",EXPORT!ER284="0"),"","F")</f>
        <v/>
      </c>
      <c r="L284" s="18" t="str">
        <f>IF(OR(EXPORT!ES284=0,EXPORT!ES284="",EXPORT!ES284="0"),"","G")</f>
        <v/>
      </c>
      <c r="M284" s="18" t="str">
        <f>IF(OR(EXPORT!ET284=0,EXPORT!ET284="",EXPORT!ET284="0"),"","H")</f>
        <v/>
      </c>
      <c r="N284" s="18" t="str">
        <f>IF(OR(EXPORT!EU284=0,EXPORT!EU284="",EXPORT!EU284="0"),"","L")</f>
        <v/>
      </c>
      <c r="O284" s="18" t="str">
        <f>IF(OR(EXPORT!EV284=0,EXPORT!EV284="",EXPORT!EV284="0"),"","M")</f>
        <v/>
      </c>
      <c r="P284" s="18" t="str">
        <f>IF(OR(EXPORT!EW284=0,EXPORT!EW284="",EXPORT!EW284="0"),"","N")</f>
        <v/>
      </c>
      <c r="Q284" s="18" t="str">
        <f>IF(OR(EXPORT!EX284=0,EXPORT!EX284="",EXPORT!EX284="0"),"","O")</f>
        <v/>
      </c>
      <c r="R284" s="18" t="str">
        <f>IF(OR(EXPORT!EY284=0,EXPORT!EY284="",EXPORT!EY284="0"),"","P")</f>
        <v/>
      </c>
      <c r="S284" s="18" t="str">
        <f>IF(OR(EXPORT!EZ284=0,EXPORT!EZ284="",EXPORT!EZ284="0"),"","W")</f>
        <v/>
      </c>
      <c r="T284" s="18" t="str">
        <f>IF(OR(EXPORT!FA284=0,EXPORT!FA284="",EXPORT!FA284="0"),"","frei")</f>
        <v/>
      </c>
      <c r="U284" s="18" t="str">
        <f t="shared" si="93"/>
        <v/>
      </c>
      <c r="V284" s="18" t="str">
        <f>IF(A284=3,ROUND(EXPORT!F284,0),"")</f>
        <v/>
      </c>
      <c r="W284" s="18" t="str">
        <f>IF(A284=3,ROUND(EXPORT!J284,0),"")</f>
        <v/>
      </c>
      <c r="X284" s="18" t="str">
        <f>IF(A284=3,ROUND(EXPORT!I284,0),"")</f>
        <v/>
      </c>
      <c r="Y284" s="18" t="str">
        <f>IF(A284=3,ROUND(EXPORT!K284,0),"")</f>
        <v/>
      </c>
      <c r="Z284" s="18" t="str">
        <f>IF(A284=3,ROUND(EXPORT!EG284,1),"")</f>
        <v/>
      </c>
    </row>
    <row r="285" spans="1:26">
      <c r="A285" s="18">
        <f>EXPORT!A285</f>
        <v>0</v>
      </c>
      <c r="B285" s="18" t="str">
        <f>IF(ISBLANK(EXPORT!B285),"",EXPORT!B285)</f>
        <v/>
      </c>
      <c r="C285" s="18" t="str">
        <f t="shared" si="86"/>
        <v/>
      </c>
      <c r="D285" s="18" t="str">
        <f t="shared" si="87"/>
        <v/>
      </c>
      <c r="E285" s="18" t="str">
        <f t="shared" si="90"/>
        <v/>
      </c>
      <c r="F285" s="18" t="str">
        <f>IF(OR(EXPORT!EM285=0,EXPORT!EM285="",EXPORT!EM285="0"),"","A")</f>
        <v/>
      </c>
      <c r="G285" s="18" t="str">
        <f>IF(OR(EXPORT!EN285=0,EXPORT!EN285="",EXPORT!EN285="0"),"","B")</f>
        <v/>
      </c>
      <c r="H285" s="18" t="str">
        <f>IF(OR(EXPORT!EO285=0,EXPORT!EO285="",EXPORT!EO285="0"),"","C")</f>
        <v/>
      </c>
      <c r="I285" s="18" t="str">
        <f>IF(OR(EXPORT!EP285=0,EXPORT!EP285="",EXPORT!EP285="0"),"","D")</f>
        <v/>
      </c>
      <c r="J285" s="18" t="str">
        <f>IF(OR(EXPORT!EQ285=0,EXPORT!EQ285="",EXPORT!EQ285="0"),"","E")</f>
        <v/>
      </c>
      <c r="K285" s="18" t="str">
        <f>IF(OR(EXPORT!ER285=0,EXPORT!ER285="",EXPORT!ER285="0"),"","F")</f>
        <v/>
      </c>
      <c r="L285" s="18" t="str">
        <f>IF(OR(EXPORT!ES285=0,EXPORT!ES285="",EXPORT!ES285="0"),"","G")</f>
        <v/>
      </c>
      <c r="M285" s="18" t="str">
        <f>IF(OR(EXPORT!ET285=0,EXPORT!ET285="",EXPORT!ET285="0"),"","H")</f>
        <v/>
      </c>
      <c r="N285" s="18" t="str">
        <f>IF(OR(EXPORT!EU285=0,EXPORT!EU285="",EXPORT!EU285="0"),"","L")</f>
        <v/>
      </c>
      <c r="O285" s="18" t="str">
        <f>IF(OR(EXPORT!EV285=0,EXPORT!EV285="",EXPORT!EV285="0"),"","M")</f>
        <v/>
      </c>
      <c r="P285" s="18" t="str">
        <f>IF(OR(EXPORT!EW285=0,EXPORT!EW285="",EXPORT!EW285="0"),"","N")</f>
        <v/>
      </c>
      <c r="Q285" s="18" t="str">
        <f>IF(OR(EXPORT!EX285=0,EXPORT!EX285="",EXPORT!EX285="0"),"","O")</f>
        <v/>
      </c>
      <c r="R285" s="18" t="str">
        <f>IF(OR(EXPORT!EY285=0,EXPORT!EY285="",EXPORT!EY285="0"),"","P")</f>
        <v/>
      </c>
      <c r="S285" s="18" t="str">
        <f>IF(OR(EXPORT!EZ285=0,EXPORT!EZ285="",EXPORT!EZ285="0"),"","W")</f>
        <v/>
      </c>
      <c r="T285" s="18" t="str">
        <f>IF(OR(EXPORT!FA285=0,EXPORT!FA285="",EXPORT!FA285="0"),"","frei")</f>
        <v/>
      </c>
      <c r="U285" s="18" t="str">
        <f t="shared" si="93"/>
        <v/>
      </c>
      <c r="V285" s="18" t="str">
        <f>IF(A285=3,ROUND(EXPORT!F285,0),"")</f>
        <v/>
      </c>
      <c r="W285" s="18" t="str">
        <f>IF(A285=3,ROUND(EXPORT!J285,0),"")</f>
        <v/>
      </c>
      <c r="X285" s="18" t="str">
        <f>IF(A285=3,ROUND(EXPORT!I285,0),"")</f>
        <v/>
      </c>
      <c r="Y285" s="18" t="str">
        <f>IF(A285=3,ROUND(EXPORT!K285,0),"")</f>
        <v/>
      </c>
      <c r="Z285" s="18" t="str">
        <f>IF(A285=3,ROUND(EXPORT!EG285,1),"")</f>
        <v/>
      </c>
    </row>
    <row r="286" spans="1:26">
      <c r="A286" s="18">
        <f>EXPORT!A286</f>
        <v>0</v>
      </c>
      <c r="B286" s="18" t="str">
        <f>IF(ISBLANK(EXPORT!B286),"",EXPORT!B286)</f>
        <v/>
      </c>
      <c r="C286" s="18" t="str">
        <f t="shared" si="86"/>
        <v/>
      </c>
      <c r="D286" s="18" t="str">
        <f t="shared" si="87"/>
        <v/>
      </c>
      <c r="E286" s="18" t="str">
        <f t="shared" si="90"/>
        <v/>
      </c>
      <c r="F286" s="18" t="str">
        <f>IF(OR(EXPORT!EM286=0,EXPORT!EM286="",EXPORT!EM286="0"),"","A")</f>
        <v/>
      </c>
      <c r="G286" s="18" t="str">
        <f>IF(OR(EXPORT!EN286=0,EXPORT!EN286="",EXPORT!EN286="0"),"","B")</f>
        <v/>
      </c>
      <c r="H286" s="18" t="str">
        <f>IF(OR(EXPORT!EO286=0,EXPORT!EO286="",EXPORT!EO286="0"),"","C")</f>
        <v/>
      </c>
      <c r="I286" s="18" t="str">
        <f>IF(OR(EXPORT!EP286=0,EXPORT!EP286="",EXPORT!EP286="0"),"","D")</f>
        <v/>
      </c>
      <c r="J286" s="18" t="str">
        <f>IF(OR(EXPORT!EQ286=0,EXPORT!EQ286="",EXPORT!EQ286="0"),"","E")</f>
        <v/>
      </c>
      <c r="K286" s="18" t="str">
        <f>IF(OR(EXPORT!ER286=0,EXPORT!ER286="",EXPORT!ER286="0"),"","F")</f>
        <v/>
      </c>
      <c r="L286" s="18" t="str">
        <f>IF(OR(EXPORT!ES286=0,EXPORT!ES286="",EXPORT!ES286="0"),"","G")</f>
        <v/>
      </c>
      <c r="M286" s="18" t="str">
        <f>IF(OR(EXPORT!ET286=0,EXPORT!ET286="",EXPORT!ET286="0"),"","H")</f>
        <v/>
      </c>
      <c r="N286" s="18" t="str">
        <f>IF(OR(EXPORT!EU286=0,EXPORT!EU286="",EXPORT!EU286="0"),"","L")</f>
        <v/>
      </c>
      <c r="O286" s="18" t="str">
        <f>IF(OR(EXPORT!EV286=0,EXPORT!EV286="",EXPORT!EV286="0"),"","M")</f>
        <v/>
      </c>
      <c r="P286" s="18" t="str">
        <f>IF(OR(EXPORT!EW286=0,EXPORT!EW286="",EXPORT!EW286="0"),"","N")</f>
        <v/>
      </c>
      <c r="Q286" s="18" t="str">
        <f>IF(OR(EXPORT!EX286=0,EXPORT!EX286="",EXPORT!EX286="0"),"","O")</f>
        <v/>
      </c>
      <c r="R286" s="18" t="str">
        <f>IF(OR(EXPORT!EY286=0,EXPORT!EY286="",EXPORT!EY286="0"),"","P")</f>
        <v/>
      </c>
      <c r="S286" s="18" t="str">
        <f>IF(OR(EXPORT!EZ286=0,EXPORT!EZ286="",EXPORT!EZ286="0"),"","W")</f>
        <v/>
      </c>
      <c r="T286" s="18" t="str">
        <f>IF(OR(EXPORT!FA286=0,EXPORT!FA286="",EXPORT!FA286="0"),"","frei")</f>
        <v/>
      </c>
      <c r="U286" s="18" t="str">
        <f t="shared" si="93"/>
        <v/>
      </c>
      <c r="V286" s="18" t="str">
        <f>IF(A286=3,ROUND(EXPORT!F286,0),"")</f>
        <v/>
      </c>
      <c r="W286" s="18" t="str">
        <f>IF(A286=3,ROUND(EXPORT!J286,0),"")</f>
        <v/>
      </c>
      <c r="X286" s="18" t="str">
        <f>IF(A286=3,ROUND(EXPORT!I286,0),"")</f>
        <v/>
      </c>
      <c r="Y286" s="18" t="str">
        <f>IF(A286=3,ROUND(EXPORT!K286,0),"")</f>
        <v/>
      </c>
      <c r="Z286" s="18" t="str">
        <f>IF(A286=3,ROUND(EXPORT!EG286,1),"")</f>
        <v/>
      </c>
    </row>
    <row r="287" spans="1:26">
      <c r="A287" s="18">
        <f>EXPORT!A287</f>
        <v>0</v>
      </c>
      <c r="B287" s="18" t="str">
        <f>IF(ISBLANK(EXPORT!B287),"",EXPORT!B287)</f>
        <v/>
      </c>
      <c r="C287" s="18" t="str">
        <f t="shared" si="86"/>
        <v/>
      </c>
      <c r="D287" s="18" t="str">
        <f t="shared" si="87"/>
        <v/>
      </c>
      <c r="E287" s="18" t="str">
        <f t="shared" si="90"/>
        <v/>
      </c>
      <c r="F287" s="18" t="str">
        <f>IF(OR(EXPORT!EM287=0,EXPORT!EM287="",EXPORT!EM287="0"),"","A")</f>
        <v/>
      </c>
      <c r="G287" s="18" t="str">
        <f>IF(OR(EXPORT!EN287=0,EXPORT!EN287="",EXPORT!EN287="0"),"","B")</f>
        <v/>
      </c>
      <c r="H287" s="18" t="str">
        <f>IF(OR(EXPORT!EO287=0,EXPORT!EO287="",EXPORT!EO287="0"),"","C")</f>
        <v/>
      </c>
      <c r="I287" s="18" t="str">
        <f>IF(OR(EXPORT!EP287=0,EXPORT!EP287="",EXPORT!EP287="0"),"","D")</f>
        <v/>
      </c>
      <c r="J287" s="18" t="str">
        <f>IF(OR(EXPORT!EQ287=0,EXPORT!EQ287="",EXPORT!EQ287="0"),"","E")</f>
        <v/>
      </c>
      <c r="K287" s="18" t="str">
        <f>IF(OR(EXPORT!ER287=0,EXPORT!ER287="",EXPORT!ER287="0"),"","F")</f>
        <v/>
      </c>
      <c r="L287" s="18" t="str">
        <f>IF(OR(EXPORT!ES287=0,EXPORT!ES287="",EXPORT!ES287="0"),"","G")</f>
        <v/>
      </c>
      <c r="M287" s="18" t="str">
        <f>IF(OR(EXPORT!ET287=0,EXPORT!ET287="",EXPORT!ET287="0"),"","H")</f>
        <v/>
      </c>
      <c r="N287" s="18" t="str">
        <f>IF(OR(EXPORT!EU287=0,EXPORT!EU287="",EXPORT!EU287="0"),"","L")</f>
        <v/>
      </c>
      <c r="O287" s="18" t="str">
        <f>IF(OR(EXPORT!EV287=0,EXPORT!EV287="",EXPORT!EV287="0"),"","M")</f>
        <v/>
      </c>
      <c r="P287" s="18" t="str">
        <f>IF(OR(EXPORT!EW287=0,EXPORT!EW287="",EXPORT!EW287="0"),"","N")</f>
        <v/>
      </c>
      <c r="Q287" s="18" t="str">
        <f>IF(OR(EXPORT!EX287=0,EXPORT!EX287="",EXPORT!EX287="0"),"","O")</f>
        <v/>
      </c>
      <c r="R287" s="18" t="str">
        <f>IF(OR(EXPORT!EY287=0,EXPORT!EY287="",EXPORT!EY287="0"),"","P")</f>
        <v/>
      </c>
      <c r="S287" s="18" t="str">
        <f>IF(OR(EXPORT!EZ287=0,EXPORT!EZ287="",EXPORT!EZ287="0"),"","W")</f>
        <v/>
      </c>
      <c r="T287" s="18" t="str">
        <f>IF(OR(EXPORT!FA287=0,EXPORT!FA287="",EXPORT!FA287="0"),"","frei")</f>
        <v/>
      </c>
      <c r="U287" s="18" t="str">
        <f t="shared" si="93"/>
        <v/>
      </c>
      <c r="V287" s="18" t="str">
        <f>IF(A287=3,ROUND(EXPORT!F287,0),"")</f>
        <v/>
      </c>
      <c r="W287" s="18" t="str">
        <f>IF(A287=3,ROUND(EXPORT!J287,0),"")</f>
        <v/>
      </c>
      <c r="X287" s="18" t="str">
        <f>IF(A287=3,ROUND(EXPORT!I287,0),"")</f>
        <v/>
      </c>
      <c r="Y287" s="18" t="str">
        <f>IF(A287=3,ROUND(EXPORT!K287,0),"")</f>
        <v/>
      </c>
      <c r="Z287" s="18" t="str">
        <f>IF(A287=3,ROUND(EXPORT!EG287,1),"")</f>
        <v/>
      </c>
    </row>
    <row r="288" spans="1:26">
      <c r="A288" s="18">
        <f>EXPORT!A288</f>
        <v>0</v>
      </c>
      <c r="B288" s="18" t="str">
        <f>IF(ISBLANK(EXPORT!B288),"",EXPORT!B288)</f>
        <v/>
      </c>
      <c r="C288" s="18" t="str">
        <f t="shared" si="86"/>
        <v/>
      </c>
      <c r="D288" s="18" t="str">
        <f t="shared" si="87"/>
        <v/>
      </c>
      <c r="E288" s="18" t="str">
        <f t="shared" si="90"/>
        <v/>
      </c>
      <c r="F288" s="18" t="str">
        <f>IF(OR(EXPORT!EM288=0,EXPORT!EM288="",EXPORT!EM288="0"),"","A")</f>
        <v/>
      </c>
      <c r="G288" s="18" t="str">
        <f>IF(OR(EXPORT!EN288=0,EXPORT!EN288="",EXPORT!EN288="0"),"","B")</f>
        <v/>
      </c>
      <c r="H288" s="18" t="str">
        <f>IF(OR(EXPORT!EO288=0,EXPORT!EO288="",EXPORT!EO288="0"),"","C")</f>
        <v/>
      </c>
      <c r="I288" s="18" t="str">
        <f>IF(OR(EXPORT!EP288=0,EXPORT!EP288="",EXPORT!EP288="0"),"","D")</f>
        <v/>
      </c>
      <c r="J288" s="18" t="str">
        <f>IF(OR(EXPORT!EQ288=0,EXPORT!EQ288="",EXPORT!EQ288="0"),"","E")</f>
        <v/>
      </c>
      <c r="K288" s="18" t="str">
        <f>IF(OR(EXPORT!ER288=0,EXPORT!ER288="",EXPORT!ER288="0"),"","F")</f>
        <v/>
      </c>
      <c r="L288" s="18" t="str">
        <f>IF(OR(EXPORT!ES288=0,EXPORT!ES288="",EXPORT!ES288="0"),"","G")</f>
        <v/>
      </c>
      <c r="M288" s="18" t="str">
        <f>IF(OR(EXPORT!ET288=0,EXPORT!ET288="",EXPORT!ET288="0"),"","H")</f>
        <v/>
      </c>
      <c r="N288" s="18" t="str">
        <f>IF(OR(EXPORT!EU288=0,EXPORT!EU288="",EXPORT!EU288="0"),"","L")</f>
        <v/>
      </c>
      <c r="O288" s="18" t="str">
        <f>IF(OR(EXPORT!EV288=0,EXPORT!EV288="",EXPORT!EV288="0"),"","M")</f>
        <v/>
      </c>
      <c r="P288" s="18" t="str">
        <f>IF(OR(EXPORT!EW288=0,EXPORT!EW288="",EXPORT!EW288="0"),"","N")</f>
        <v/>
      </c>
      <c r="Q288" s="18" t="str">
        <f>IF(OR(EXPORT!EX288=0,EXPORT!EX288="",EXPORT!EX288="0"),"","O")</f>
        <v/>
      </c>
      <c r="R288" s="18" t="str">
        <f>IF(OR(EXPORT!EY288=0,EXPORT!EY288="",EXPORT!EY288="0"),"","P")</f>
        <v/>
      </c>
      <c r="S288" s="18" t="str">
        <f>IF(OR(EXPORT!EZ288=0,EXPORT!EZ288="",EXPORT!EZ288="0"),"","W")</f>
        <v/>
      </c>
      <c r="T288" s="18" t="str">
        <f>IF(OR(EXPORT!FA288=0,EXPORT!FA288="",EXPORT!FA288="0"),"","frei")</f>
        <v/>
      </c>
      <c r="U288" s="18" t="str">
        <f t="shared" si="93"/>
        <v/>
      </c>
      <c r="V288" s="18" t="str">
        <f>IF(A288=3,ROUND(EXPORT!F288,0),"")</f>
        <v/>
      </c>
      <c r="W288" s="18" t="str">
        <f>IF(A288=3,ROUND(EXPORT!J288,0),"")</f>
        <v/>
      </c>
      <c r="X288" s="18" t="str">
        <f>IF(A288=3,ROUND(EXPORT!I288,0),"")</f>
        <v/>
      </c>
      <c r="Y288" s="18" t="str">
        <f>IF(A288=3,ROUND(EXPORT!K288,0),"")</f>
        <v/>
      </c>
      <c r="Z288" s="18" t="str">
        <f>IF(A288=3,ROUND(EXPORT!EG288,1),"")</f>
        <v/>
      </c>
    </row>
    <row r="289" spans="1:27">
      <c r="A289" s="18">
        <f>EXPORT!A289</f>
        <v>0</v>
      </c>
      <c r="B289" s="18" t="str">
        <f>IF(ISBLANK(EXPORT!B289),"",EXPORT!B289)</f>
        <v/>
      </c>
      <c r="C289" s="18" t="str">
        <f t="shared" si="86"/>
        <v/>
      </c>
      <c r="D289" s="18" t="str">
        <f t="shared" si="87"/>
        <v/>
      </c>
      <c r="E289" s="18" t="str">
        <f t="shared" si="90"/>
        <v/>
      </c>
      <c r="F289" s="18" t="str">
        <f>IF(OR(EXPORT!EM289=0,EXPORT!EM289="",EXPORT!EM289="0"),"","A")</f>
        <v/>
      </c>
      <c r="G289" s="18" t="str">
        <f>IF(OR(EXPORT!EN289=0,EXPORT!EN289="",EXPORT!EN289="0"),"","B")</f>
        <v/>
      </c>
      <c r="H289" s="18" t="str">
        <f>IF(OR(EXPORT!EO289=0,EXPORT!EO289="",EXPORT!EO289="0"),"","C")</f>
        <v/>
      </c>
      <c r="I289" s="18" t="str">
        <f>IF(OR(EXPORT!EP289=0,EXPORT!EP289="",EXPORT!EP289="0"),"","D")</f>
        <v/>
      </c>
      <c r="J289" s="18" t="str">
        <f>IF(OR(EXPORT!EQ289=0,EXPORT!EQ289="",EXPORT!EQ289="0"),"","E")</f>
        <v/>
      </c>
      <c r="K289" s="18" t="str">
        <f>IF(OR(EXPORT!ER289=0,EXPORT!ER289="",EXPORT!ER289="0"),"","F")</f>
        <v/>
      </c>
      <c r="L289" s="18" t="str">
        <f>IF(OR(EXPORT!ES289=0,EXPORT!ES289="",EXPORT!ES289="0"),"","G")</f>
        <v/>
      </c>
      <c r="M289" s="18" t="str">
        <f>IF(OR(EXPORT!ET289=0,EXPORT!ET289="",EXPORT!ET289="0"),"","H")</f>
        <v/>
      </c>
      <c r="N289" s="18" t="str">
        <f>IF(OR(EXPORT!EU289=0,EXPORT!EU289="",EXPORT!EU289="0"),"","L")</f>
        <v/>
      </c>
      <c r="O289" s="18" t="str">
        <f>IF(OR(EXPORT!EV289=0,EXPORT!EV289="",EXPORT!EV289="0"),"","M")</f>
        <v/>
      </c>
      <c r="P289" s="18" t="str">
        <f>IF(OR(EXPORT!EW289=0,EXPORT!EW289="",EXPORT!EW289="0"),"","N")</f>
        <v/>
      </c>
      <c r="Q289" s="18" t="str">
        <f>IF(OR(EXPORT!EX289=0,EXPORT!EX289="",EXPORT!EX289="0"),"","O")</f>
        <v/>
      </c>
      <c r="R289" s="18" t="str">
        <f>IF(OR(EXPORT!EY289=0,EXPORT!EY289="",EXPORT!EY289="0"),"","P")</f>
        <v/>
      </c>
      <c r="S289" s="18" t="str">
        <f>IF(OR(EXPORT!EZ289=0,EXPORT!EZ289="",EXPORT!EZ289="0"),"","W")</f>
        <v/>
      </c>
      <c r="T289" s="18" t="str">
        <f>IF(OR(EXPORT!FA289=0,EXPORT!FA289="",EXPORT!FA289="0"),"","frei")</f>
        <v/>
      </c>
      <c r="U289" s="18" t="str">
        <f t="shared" si="93"/>
        <v/>
      </c>
      <c r="V289" s="18" t="str">
        <f>IF(A289=3,ROUND(EXPORT!F289,0),"")</f>
        <v/>
      </c>
      <c r="W289" s="18" t="str">
        <f>IF(A289=3,ROUND(EXPORT!J289,0),"")</f>
        <v/>
      </c>
      <c r="X289" s="18" t="str">
        <f>IF(A289=3,ROUND(EXPORT!I289,0),"")</f>
        <v/>
      </c>
      <c r="Y289" s="18" t="str">
        <f>IF(A289=3,ROUND(EXPORT!K289,0),"")</f>
        <v/>
      </c>
      <c r="Z289" s="18" t="str">
        <f>IF(A289=3,ROUND(EXPORT!EG289,1),"")</f>
        <v/>
      </c>
    </row>
    <row r="290" spans="1:27">
      <c r="A290" s="18">
        <f>EXPORT!A290</f>
        <v>0</v>
      </c>
      <c r="B290" s="18" t="str">
        <f>IF(ISBLANK(EXPORT!B290),"",EXPORT!B290)</f>
        <v/>
      </c>
      <c r="C290" s="18" t="str">
        <f t="shared" si="86"/>
        <v/>
      </c>
      <c r="D290" s="18" t="str">
        <f t="shared" si="87"/>
        <v/>
      </c>
      <c r="E290" s="18" t="str">
        <f t="shared" si="90"/>
        <v/>
      </c>
      <c r="F290" s="18" t="str">
        <f>IF(OR(EXPORT!EM290=0,EXPORT!EM290="",EXPORT!EM290="0"),"","A")</f>
        <v/>
      </c>
      <c r="G290" s="18" t="str">
        <f>IF(OR(EXPORT!EN290=0,EXPORT!EN290="",EXPORT!EN290="0"),"","B")</f>
        <v/>
      </c>
      <c r="H290" s="18" t="str">
        <f>IF(OR(EXPORT!EO290=0,EXPORT!EO290="",EXPORT!EO290="0"),"","C")</f>
        <v/>
      </c>
      <c r="I290" s="18" t="str">
        <f>IF(OR(EXPORT!EP290=0,EXPORT!EP290="",EXPORT!EP290="0"),"","D")</f>
        <v/>
      </c>
      <c r="J290" s="18" t="str">
        <f>IF(OR(EXPORT!EQ290=0,EXPORT!EQ290="",EXPORT!EQ290="0"),"","E")</f>
        <v/>
      </c>
      <c r="K290" s="18" t="str">
        <f>IF(OR(EXPORT!ER290=0,EXPORT!ER290="",EXPORT!ER290="0"),"","F")</f>
        <v/>
      </c>
      <c r="L290" s="18" t="str">
        <f>IF(OR(EXPORT!ES290=0,EXPORT!ES290="",EXPORT!ES290="0"),"","G")</f>
        <v/>
      </c>
      <c r="M290" s="18" t="str">
        <f>IF(OR(EXPORT!ET290=0,EXPORT!ET290="",EXPORT!ET290="0"),"","H")</f>
        <v/>
      </c>
      <c r="N290" s="18" t="str">
        <f>IF(OR(EXPORT!EU290=0,EXPORT!EU290="",EXPORT!EU290="0"),"","L")</f>
        <v/>
      </c>
      <c r="O290" s="18" t="str">
        <f>IF(OR(EXPORT!EV290=0,EXPORT!EV290="",EXPORT!EV290="0"),"","M")</f>
        <v/>
      </c>
      <c r="P290" s="18" t="str">
        <f>IF(OR(EXPORT!EW290=0,EXPORT!EW290="",EXPORT!EW290="0"),"","N")</f>
        <v/>
      </c>
      <c r="Q290" s="18" t="str">
        <f>IF(OR(EXPORT!EX290=0,EXPORT!EX290="",EXPORT!EX290="0"),"","O")</f>
        <v/>
      </c>
      <c r="R290" s="18" t="str">
        <f>IF(OR(EXPORT!EY290=0,EXPORT!EY290="",EXPORT!EY290="0"),"","P")</f>
        <v/>
      </c>
      <c r="S290" s="18" t="str">
        <f>IF(OR(EXPORT!EZ290=0,EXPORT!EZ290="",EXPORT!EZ290="0"),"","W")</f>
        <v/>
      </c>
      <c r="T290" s="18" t="str">
        <f>IF(OR(EXPORT!FA290=0,EXPORT!FA290="",EXPORT!FA290="0"),"","frei")</f>
        <v/>
      </c>
      <c r="U290" s="18" t="str">
        <f t="shared" si="93"/>
        <v/>
      </c>
      <c r="V290" s="18" t="str">
        <f>IF(A290=3,ROUND(EXPORT!F290,0),"")</f>
        <v/>
      </c>
      <c r="W290" s="18" t="str">
        <f>IF(A290=3,ROUND(EXPORT!J290,0),"")</f>
        <v/>
      </c>
      <c r="X290" s="18" t="str">
        <f>IF(A290=3,ROUND(EXPORT!I290,0),"")</f>
        <v/>
      </c>
      <c r="Y290" s="18" t="str">
        <f>IF(A290=3,ROUND(EXPORT!K290,0),"")</f>
        <v/>
      </c>
      <c r="Z290" s="18" t="str">
        <f>IF(A290=3,ROUND(EXPORT!EG290,1),"")</f>
        <v/>
      </c>
    </row>
    <row r="291" spans="1:27">
      <c r="A291" s="18">
        <f>EXPORT!A291</f>
        <v>0</v>
      </c>
      <c r="B291" s="18" t="str">
        <f>IF(ISBLANK(EXPORT!B291),"",EXPORT!B291)</f>
        <v/>
      </c>
      <c r="C291" s="18" t="str">
        <f t="shared" si="86"/>
        <v/>
      </c>
      <c r="D291" s="18" t="str">
        <f t="shared" si="87"/>
        <v/>
      </c>
      <c r="E291" s="18" t="str">
        <f t="shared" si="90"/>
        <v/>
      </c>
      <c r="F291" s="18" t="str">
        <f>IF(OR(EXPORT!EM291=0,EXPORT!EM291="",EXPORT!EM291="0"),"","A")</f>
        <v/>
      </c>
      <c r="G291" s="18" t="str">
        <f>IF(OR(EXPORT!EN291=0,EXPORT!EN291="",EXPORT!EN291="0"),"","B")</f>
        <v/>
      </c>
      <c r="H291" s="18" t="str">
        <f>IF(OR(EXPORT!EO291=0,EXPORT!EO291="",EXPORT!EO291="0"),"","C")</f>
        <v/>
      </c>
      <c r="I291" s="18" t="str">
        <f>IF(OR(EXPORT!EP291=0,EXPORT!EP291="",EXPORT!EP291="0"),"","D")</f>
        <v/>
      </c>
      <c r="J291" s="18" t="str">
        <f>IF(OR(EXPORT!EQ291=0,EXPORT!EQ291="",EXPORT!EQ291="0"),"","E")</f>
        <v/>
      </c>
      <c r="K291" s="18" t="str">
        <f>IF(OR(EXPORT!ER291=0,EXPORT!ER291="",EXPORT!ER291="0"),"","F")</f>
        <v/>
      </c>
      <c r="L291" s="18" t="str">
        <f>IF(OR(EXPORT!ES291=0,EXPORT!ES291="",EXPORT!ES291="0"),"","G")</f>
        <v/>
      </c>
      <c r="M291" s="18" t="str">
        <f>IF(OR(EXPORT!ET291=0,EXPORT!ET291="",EXPORT!ET291="0"),"","H")</f>
        <v/>
      </c>
      <c r="N291" s="18" t="str">
        <f>IF(OR(EXPORT!EU291=0,EXPORT!EU291="",EXPORT!EU291="0"),"","L")</f>
        <v/>
      </c>
      <c r="O291" s="18" t="str">
        <f>IF(OR(EXPORT!EV291=0,EXPORT!EV291="",EXPORT!EV291="0"),"","M")</f>
        <v/>
      </c>
      <c r="P291" s="18" t="str">
        <f>IF(OR(EXPORT!EW291=0,EXPORT!EW291="",EXPORT!EW291="0"),"","N")</f>
        <v/>
      </c>
      <c r="Q291" s="18" t="str">
        <f>IF(OR(EXPORT!EX291=0,EXPORT!EX291="",EXPORT!EX291="0"),"","O")</f>
        <v/>
      </c>
      <c r="R291" s="18" t="str">
        <f>IF(OR(EXPORT!EY291=0,EXPORT!EY291="",EXPORT!EY291="0"),"","P")</f>
        <v/>
      </c>
      <c r="S291" s="18" t="str">
        <f>IF(OR(EXPORT!EZ291=0,EXPORT!EZ291="",EXPORT!EZ291="0"),"","W")</f>
        <v/>
      </c>
      <c r="T291" s="18" t="str">
        <f>IF(OR(EXPORT!FA291=0,EXPORT!FA291="",EXPORT!FA291="0"),"","frei")</f>
        <v/>
      </c>
      <c r="U291" s="18" t="str">
        <f t="shared" si="93"/>
        <v/>
      </c>
      <c r="V291" s="18" t="str">
        <f>IF(A291=3,ROUND(EXPORT!F291,0),"")</f>
        <v/>
      </c>
      <c r="W291" s="18" t="str">
        <f>IF(A291=3,ROUND(EXPORT!J291,0),"")</f>
        <v/>
      </c>
      <c r="X291" s="18" t="str">
        <f>IF(A291=3,ROUND(EXPORT!I291,0),"")</f>
        <v/>
      </c>
      <c r="Y291" s="18" t="str">
        <f>IF(A291=3,ROUND(EXPORT!K291,0),"")</f>
        <v/>
      </c>
      <c r="Z291" s="18" t="str">
        <f>IF(A291=3,ROUND(EXPORT!EG291,1),"")</f>
        <v/>
      </c>
      <c r="AA291" s="18" t="str">
        <f t="shared" ref="AA291" si="96">IF($A291=3,AB291&amp;" Kcal / "&amp;AC291&amp;" g Fett / "&amp;AD291&amp;" g Proteine / "&amp;AE291&amp;" g KH / "&amp;AF291&amp;" BE ","")</f>
        <v/>
      </c>
    </row>
    <row r="292" spans="1:27">
      <c r="A292" s="18">
        <f>EXPORT!A292</f>
        <v>0</v>
      </c>
      <c r="B292" s="18" t="str">
        <f>IF(ISBLANK(EXPORT!B292),"",EXPORT!B292)</f>
        <v/>
      </c>
      <c r="C292" s="18" t="str">
        <f t="shared" si="86"/>
        <v/>
      </c>
      <c r="D292" s="18" t="str">
        <f t="shared" si="87"/>
        <v/>
      </c>
      <c r="E292" s="18" t="str">
        <f t="shared" si="90"/>
        <v/>
      </c>
      <c r="F292" s="18" t="str">
        <f>IF(OR(EXPORT!EM292=0,EXPORT!EM292="",EXPORT!EM292="0"),"","A")</f>
        <v/>
      </c>
      <c r="G292" s="18" t="str">
        <f>IF(OR(EXPORT!EN292=0,EXPORT!EN292="",EXPORT!EN292="0"),"","B")</f>
        <v/>
      </c>
      <c r="H292" s="18" t="str">
        <f>IF(OR(EXPORT!EO292=0,EXPORT!EO292="",EXPORT!EO292="0"),"","C")</f>
        <v/>
      </c>
      <c r="I292" s="18" t="str">
        <f>IF(OR(EXPORT!EP292=0,EXPORT!EP292="",EXPORT!EP292="0"),"","D")</f>
        <v/>
      </c>
      <c r="J292" s="18" t="str">
        <f>IF(OR(EXPORT!EQ292=0,EXPORT!EQ292="",EXPORT!EQ292="0"),"","E")</f>
        <v/>
      </c>
      <c r="K292" s="18" t="str">
        <f>IF(OR(EXPORT!ER292=0,EXPORT!ER292="",EXPORT!ER292="0"),"","F")</f>
        <v/>
      </c>
      <c r="L292" s="18" t="str">
        <f>IF(OR(EXPORT!ES292=0,EXPORT!ES292="",EXPORT!ES292="0"),"","G")</f>
        <v/>
      </c>
      <c r="M292" s="18" t="str">
        <f>IF(OR(EXPORT!ET292=0,EXPORT!ET292="",EXPORT!ET292="0"),"","H")</f>
        <v/>
      </c>
      <c r="N292" s="18" t="str">
        <f>IF(OR(EXPORT!EU292=0,EXPORT!EU292="",EXPORT!EU292="0"),"","L")</f>
        <v/>
      </c>
      <c r="O292" s="18" t="str">
        <f>IF(OR(EXPORT!EV292=0,EXPORT!EV292="",EXPORT!EV292="0"),"","M")</f>
        <v/>
      </c>
      <c r="P292" s="18" t="str">
        <f>IF(OR(EXPORT!EW292=0,EXPORT!EW292="",EXPORT!EW292="0"),"","N")</f>
        <v/>
      </c>
      <c r="Q292" s="18" t="str">
        <f>IF(OR(EXPORT!EX292=0,EXPORT!EX292="",EXPORT!EX292="0"),"","O")</f>
        <v/>
      </c>
      <c r="R292" s="18" t="str">
        <f>IF(OR(EXPORT!EY292=0,EXPORT!EY292="",EXPORT!EY292="0"),"","P")</f>
        <v/>
      </c>
      <c r="S292" s="18" t="str">
        <f>IF(OR(EXPORT!EZ292=0,EXPORT!EZ292="",EXPORT!EZ292="0"),"","W")</f>
        <v/>
      </c>
      <c r="T292" s="18" t="str">
        <f>IF(OR(EXPORT!FA292=0,EXPORT!FA292="",EXPORT!FA292="0"),"","frei")</f>
        <v/>
      </c>
      <c r="U292" s="18" t="str">
        <f t="shared" si="93"/>
        <v/>
      </c>
      <c r="V292" s="18" t="str">
        <f>IF(A292=3,ROUND(EXPORT!F292,0),"")</f>
        <v/>
      </c>
      <c r="W292" s="18" t="str">
        <f>IF(A292=3,ROUND(EXPORT!J292,0),"")</f>
        <v/>
      </c>
      <c r="X292" s="18" t="str">
        <f>IF(A292=3,ROUND(EXPORT!I292,0),"")</f>
        <v/>
      </c>
      <c r="Y292" s="18" t="str">
        <f>IF(A292=3,ROUND(EXPORT!K292,0),"")</f>
        <v/>
      </c>
      <c r="Z292" s="18" t="str">
        <f>IF(A292=3,ROUND(EXPORT!EG292,1),"")</f>
        <v/>
      </c>
    </row>
    <row r="293" spans="1:27">
      <c r="A293" s="18">
        <f>EXPORT!A293</f>
        <v>0</v>
      </c>
      <c r="B293" s="18" t="str">
        <f>IF(ISBLANK(EXPORT!B293),"",EXPORT!B293)</f>
        <v/>
      </c>
      <c r="C293" s="18" t="str">
        <f t="shared" si="86"/>
        <v/>
      </c>
      <c r="D293" s="18" t="str">
        <f t="shared" si="87"/>
        <v/>
      </c>
      <c r="E293" s="18" t="str">
        <f t="shared" si="90"/>
        <v/>
      </c>
      <c r="F293" s="18" t="str">
        <f>IF(OR(EXPORT!EM293=0,EXPORT!EM293="",EXPORT!EM293="0"),"","A")</f>
        <v/>
      </c>
      <c r="G293" s="18" t="str">
        <f>IF(OR(EXPORT!EN293=0,EXPORT!EN293="",EXPORT!EN293="0"),"","B")</f>
        <v/>
      </c>
      <c r="H293" s="18" t="str">
        <f>IF(OR(EXPORT!EO293=0,EXPORT!EO293="",EXPORT!EO293="0"),"","C")</f>
        <v/>
      </c>
      <c r="I293" s="18" t="str">
        <f>IF(OR(EXPORT!EP293=0,EXPORT!EP293="",EXPORT!EP293="0"),"","D")</f>
        <v/>
      </c>
      <c r="J293" s="18" t="str">
        <f>IF(OR(EXPORT!EQ293=0,EXPORT!EQ293="",EXPORT!EQ293="0"),"","E")</f>
        <v/>
      </c>
      <c r="K293" s="18" t="str">
        <f>IF(OR(EXPORT!ER293=0,EXPORT!ER293="",EXPORT!ER293="0"),"","F")</f>
        <v/>
      </c>
      <c r="L293" s="18" t="str">
        <f>IF(OR(EXPORT!ES293=0,EXPORT!ES293="",EXPORT!ES293="0"),"","G")</f>
        <v/>
      </c>
      <c r="M293" s="18" t="str">
        <f>IF(OR(EXPORT!ET293=0,EXPORT!ET293="",EXPORT!ET293="0"),"","H")</f>
        <v/>
      </c>
      <c r="N293" s="18" t="str">
        <f>IF(OR(EXPORT!EU293=0,EXPORT!EU293="",EXPORT!EU293="0"),"","L")</f>
        <v/>
      </c>
      <c r="O293" s="18" t="str">
        <f>IF(OR(EXPORT!EV293=0,EXPORT!EV293="",EXPORT!EV293="0"),"","M")</f>
        <v/>
      </c>
      <c r="P293" s="18" t="str">
        <f>IF(OR(EXPORT!EW293=0,EXPORT!EW293="",EXPORT!EW293="0"),"","N")</f>
        <v/>
      </c>
      <c r="Q293" s="18" t="str">
        <f>IF(OR(EXPORT!EX293=0,EXPORT!EX293="",EXPORT!EX293="0"),"","O")</f>
        <v/>
      </c>
      <c r="R293" s="18" t="str">
        <f>IF(OR(EXPORT!EY293=0,EXPORT!EY293="",EXPORT!EY293="0"),"","P")</f>
        <v/>
      </c>
      <c r="S293" s="18" t="str">
        <f>IF(OR(EXPORT!EZ293=0,EXPORT!EZ293="",EXPORT!EZ293="0"),"","W")</f>
        <v/>
      </c>
      <c r="T293" s="18" t="str">
        <f>IF(OR(EXPORT!FA293=0,EXPORT!FA293="",EXPORT!FA293="0"),"","frei")</f>
        <v/>
      </c>
      <c r="U293" s="18" t="str">
        <f t="shared" si="93"/>
        <v/>
      </c>
      <c r="V293" s="18" t="str">
        <f>IF(A293=3,ROUND(EXPORT!F293,0),"")</f>
        <v/>
      </c>
      <c r="W293" s="18" t="str">
        <f>IF(A293=3,ROUND(EXPORT!J293,0),"")</f>
        <v/>
      </c>
      <c r="X293" s="18" t="str">
        <f>IF(A293=3,ROUND(EXPORT!I293,0),"")</f>
        <v/>
      </c>
      <c r="Y293" s="18" t="str">
        <f>IF(A293=3,ROUND(EXPORT!K293,0),"")</f>
        <v/>
      </c>
      <c r="Z293" s="18" t="str">
        <f>IF(A293=3,ROUND(EXPORT!EG293,1),"")</f>
        <v/>
      </c>
    </row>
    <row r="294" spans="1:27">
      <c r="A294" s="18">
        <f>EXPORT!A294</f>
        <v>0</v>
      </c>
      <c r="B294" s="18" t="str">
        <f>IF(ISBLANK(EXPORT!B294),"",EXPORT!B294)</f>
        <v/>
      </c>
      <c r="C294" s="18" t="str">
        <f t="shared" si="86"/>
        <v/>
      </c>
      <c r="D294" s="18" t="str">
        <f t="shared" si="87"/>
        <v/>
      </c>
      <c r="E294" s="18" t="str">
        <f t="shared" si="90"/>
        <v/>
      </c>
      <c r="F294" s="18" t="str">
        <f>IF(OR(EXPORT!EM294=0,EXPORT!EM294="",EXPORT!EM294="0"),"","A")</f>
        <v/>
      </c>
      <c r="G294" s="18" t="str">
        <f>IF(OR(EXPORT!EN294=0,EXPORT!EN294="",EXPORT!EN294="0"),"","B")</f>
        <v/>
      </c>
      <c r="H294" s="18" t="str">
        <f>IF(OR(EXPORT!EO294=0,EXPORT!EO294="",EXPORT!EO294="0"),"","C")</f>
        <v/>
      </c>
      <c r="I294" s="18" t="str">
        <f>IF(OR(EXPORT!EP294=0,EXPORT!EP294="",EXPORT!EP294="0"),"","D")</f>
        <v/>
      </c>
      <c r="J294" s="18" t="str">
        <f>IF(OR(EXPORT!EQ294=0,EXPORT!EQ294="",EXPORT!EQ294="0"),"","E")</f>
        <v/>
      </c>
      <c r="K294" s="18" t="str">
        <f>IF(OR(EXPORT!ER294=0,EXPORT!ER294="",EXPORT!ER294="0"),"","F")</f>
        <v/>
      </c>
      <c r="L294" s="18" t="str">
        <f>IF(OR(EXPORT!ES294=0,EXPORT!ES294="",EXPORT!ES294="0"),"","G")</f>
        <v/>
      </c>
      <c r="M294" s="18" t="str">
        <f>IF(OR(EXPORT!ET294=0,EXPORT!ET294="",EXPORT!ET294="0"),"","H")</f>
        <v/>
      </c>
      <c r="N294" s="18" t="str">
        <f>IF(OR(EXPORT!EU294=0,EXPORT!EU294="",EXPORT!EU294="0"),"","L")</f>
        <v/>
      </c>
      <c r="O294" s="18" t="str">
        <f>IF(OR(EXPORT!EV294=0,EXPORT!EV294="",EXPORT!EV294="0"),"","M")</f>
        <v/>
      </c>
      <c r="P294" s="18" t="str">
        <f>IF(OR(EXPORT!EW294=0,EXPORT!EW294="",EXPORT!EW294="0"),"","N")</f>
        <v/>
      </c>
      <c r="Q294" s="18" t="str">
        <f>IF(OR(EXPORT!EX294=0,EXPORT!EX294="",EXPORT!EX294="0"),"","O")</f>
        <v/>
      </c>
      <c r="R294" s="18" t="str">
        <f>IF(OR(EXPORT!EY294=0,EXPORT!EY294="",EXPORT!EY294="0"),"","P")</f>
        <v/>
      </c>
      <c r="S294" s="18" t="str">
        <f>IF(OR(EXPORT!EZ294=0,EXPORT!EZ294="",EXPORT!EZ294="0"),"","W")</f>
        <v/>
      </c>
      <c r="T294" s="18" t="str">
        <f>IF(OR(EXPORT!FA294=0,EXPORT!FA294="",EXPORT!FA294="0"),"","frei")</f>
        <v/>
      </c>
      <c r="U294" s="18" t="str">
        <f t="shared" si="93"/>
        <v/>
      </c>
      <c r="V294" s="18" t="str">
        <f>IF(A294=3,ROUND(EXPORT!F294,0),"")</f>
        <v/>
      </c>
      <c r="W294" s="18" t="str">
        <f>IF(A294=3,ROUND(EXPORT!J294,0),"")</f>
        <v/>
      </c>
      <c r="X294" s="18" t="str">
        <f>IF(A294=3,ROUND(EXPORT!I294,0),"")</f>
        <v/>
      </c>
      <c r="Y294" s="18" t="str">
        <f>IF(A294=3,ROUND(EXPORT!K294,0),"")</f>
        <v/>
      </c>
      <c r="Z294" s="18" t="str">
        <f>IF(A294=3,ROUND(EXPORT!EG294,1),"")</f>
        <v/>
      </c>
    </row>
    <row r="295" spans="1:27">
      <c r="A295" s="18">
        <f>EXPORT!A295</f>
        <v>0</v>
      </c>
      <c r="B295" s="18" t="str">
        <f>IF(ISBLANK(EXPORT!B295),"",EXPORT!B295)</f>
        <v/>
      </c>
      <c r="C295" s="18" t="str">
        <f t="shared" si="86"/>
        <v/>
      </c>
      <c r="D295" s="18" t="str">
        <f t="shared" si="87"/>
        <v/>
      </c>
      <c r="E295" s="18" t="str">
        <f t="shared" si="90"/>
        <v/>
      </c>
      <c r="F295" s="18" t="str">
        <f>IF(OR(EXPORT!EM295=0,EXPORT!EM295="",EXPORT!EM295="0"),"","A")</f>
        <v/>
      </c>
      <c r="G295" s="18" t="str">
        <f>IF(OR(EXPORT!EN295=0,EXPORT!EN295="",EXPORT!EN295="0"),"","B")</f>
        <v/>
      </c>
      <c r="H295" s="18" t="str">
        <f>IF(OR(EXPORT!EO295=0,EXPORT!EO295="",EXPORT!EO295="0"),"","C")</f>
        <v/>
      </c>
      <c r="I295" s="18" t="str">
        <f>IF(OR(EXPORT!EP295=0,EXPORT!EP295="",EXPORT!EP295="0"),"","D")</f>
        <v/>
      </c>
      <c r="J295" s="18" t="str">
        <f>IF(OR(EXPORT!EQ295=0,EXPORT!EQ295="",EXPORT!EQ295="0"),"","E")</f>
        <v/>
      </c>
      <c r="K295" s="18" t="str">
        <f>IF(OR(EXPORT!ER295=0,EXPORT!ER295="",EXPORT!ER295="0"),"","F")</f>
        <v/>
      </c>
      <c r="L295" s="18" t="str">
        <f>IF(OR(EXPORT!ES295=0,EXPORT!ES295="",EXPORT!ES295="0"),"","G")</f>
        <v/>
      </c>
      <c r="M295" s="18" t="str">
        <f>IF(OR(EXPORT!ET295=0,EXPORT!ET295="",EXPORT!ET295="0"),"","H")</f>
        <v/>
      </c>
      <c r="N295" s="18" t="str">
        <f>IF(OR(EXPORT!EU295=0,EXPORT!EU295="",EXPORT!EU295="0"),"","L")</f>
        <v/>
      </c>
      <c r="O295" s="18" t="str">
        <f>IF(OR(EXPORT!EV295=0,EXPORT!EV295="",EXPORT!EV295="0"),"","M")</f>
        <v/>
      </c>
      <c r="P295" s="18" t="str">
        <f>IF(OR(EXPORT!EW295=0,EXPORT!EW295="",EXPORT!EW295="0"),"","N")</f>
        <v/>
      </c>
      <c r="Q295" s="18" t="str">
        <f>IF(OR(EXPORT!EX295=0,EXPORT!EX295="",EXPORT!EX295="0"),"","O")</f>
        <v/>
      </c>
      <c r="R295" s="18" t="str">
        <f>IF(OR(EXPORT!EY295=0,EXPORT!EY295="",EXPORT!EY295="0"),"","P")</f>
        <v/>
      </c>
      <c r="S295" s="18" t="str">
        <f>IF(OR(EXPORT!EZ295=0,EXPORT!EZ295="",EXPORT!EZ295="0"),"","W")</f>
        <v/>
      </c>
      <c r="T295" s="18" t="str">
        <f>IF(OR(EXPORT!FA295=0,EXPORT!FA295="",EXPORT!FA295="0"),"","frei")</f>
        <v/>
      </c>
      <c r="U295" s="18" t="str">
        <f t="shared" si="93"/>
        <v/>
      </c>
      <c r="V295" s="18" t="str">
        <f>IF(A295=3,ROUND(EXPORT!F295,0),"")</f>
        <v/>
      </c>
      <c r="W295" s="18" t="str">
        <f>IF(A295=3,ROUND(EXPORT!J295,0),"")</f>
        <v/>
      </c>
      <c r="X295" s="18" t="str">
        <f>IF(A295=3,ROUND(EXPORT!I295,0),"")</f>
        <v/>
      </c>
      <c r="Y295" s="18" t="str">
        <f>IF(A295=3,ROUND(EXPORT!K295,0),"")</f>
        <v/>
      </c>
      <c r="Z295" s="18" t="str">
        <f>IF(A295=3,ROUND(EXPORT!EG295,1),"")</f>
        <v/>
      </c>
    </row>
    <row r="296" spans="1:27">
      <c r="A296" s="18">
        <f>EXPORT!A296</f>
        <v>0</v>
      </c>
      <c r="B296" s="18" t="str">
        <f>IF(ISBLANK(EXPORT!B296),"",EXPORT!B296)</f>
        <v/>
      </c>
      <c r="C296" s="18" t="str">
        <f t="shared" si="86"/>
        <v/>
      </c>
      <c r="D296" s="18" t="str">
        <f t="shared" si="87"/>
        <v/>
      </c>
      <c r="E296" s="18" t="str">
        <f t="shared" si="90"/>
        <v/>
      </c>
      <c r="F296" s="18" t="str">
        <f>IF(OR(EXPORT!EM296=0,EXPORT!EM296="",EXPORT!EM296="0"),"","A")</f>
        <v/>
      </c>
      <c r="G296" s="18" t="str">
        <f>IF(OR(EXPORT!EN296=0,EXPORT!EN296="",EXPORT!EN296="0"),"","B")</f>
        <v/>
      </c>
      <c r="H296" s="18" t="str">
        <f>IF(OR(EXPORT!EO296=0,EXPORT!EO296="",EXPORT!EO296="0"),"","C")</f>
        <v/>
      </c>
      <c r="I296" s="18" t="str">
        <f>IF(OR(EXPORT!EP296=0,EXPORT!EP296="",EXPORT!EP296="0"),"","D")</f>
        <v/>
      </c>
      <c r="J296" s="18" t="str">
        <f>IF(OR(EXPORT!EQ296=0,EXPORT!EQ296="",EXPORT!EQ296="0"),"","E")</f>
        <v/>
      </c>
      <c r="K296" s="18" t="str">
        <f>IF(OR(EXPORT!ER296=0,EXPORT!ER296="",EXPORT!ER296="0"),"","F")</f>
        <v/>
      </c>
      <c r="L296" s="18" t="str">
        <f>IF(OR(EXPORT!ES296=0,EXPORT!ES296="",EXPORT!ES296="0"),"","G")</f>
        <v/>
      </c>
      <c r="M296" s="18" t="str">
        <f>IF(OR(EXPORT!ET296=0,EXPORT!ET296="",EXPORT!ET296="0"),"","H")</f>
        <v/>
      </c>
      <c r="N296" s="18" t="str">
        <f>IF(OR(EXPORT!EU296=0,EXPORT!EU296="",EXPORT!EU296="0"),"","L")</f>
        <v/>
      </c>
      <c r="O296" s="18" t="str">
        <f>IF(OR(EXPORT!EV296=0,EXPORT!EV296="",EXPORT!EV296="0"),"","M")</f>
        <v/>
      </c>
      <c r="P296" s="18" t="str">
        <f>IF(OR(EXPORT!EW296=0,EXPORT!EW296="",EXPORT!EW296="0"),"","N")</f>
        <v/>
      </c>
      <c r="Q296" s="18" t="str">
        <f>IF(OR(EXPORT!EX296=0,EXPORT!EX296="",EXPORT!EX296="0"),"","O")</f>
        <v/>
      </c>
      <c r="R296" s="18" t="str">
        <f>IF(OR(EXPORT!EY296=0,EXPORT!EY296="",EXPORT!EY296="0"),"","P")</f>
        <v/>
      </c>
      <c r="S296" s="18" t="str">
        <f>IF(OR(EXPORT!EZ296=0,EXPORT!EZ296="",EXPORT!EZ296="0"),"","W")</f>
        <v/>
      </c>
      <c r="T296" s="18" t="str">
        <f>IF(OR(EXPORT!FA296=0,EXPORT!FA296="",EXPORT!FA296="0"),"","frei")</f>
        <v/>
      </c>
      <c r="U296" s="18" t="str">
        <f t="shared" si="93"/>
        <v/>
      </c>
      <c r="V296" s="18" t="str">
        <f>IF(A296=3,ROUND(EXPORT!F296,0),"")</f>
        <v/>
      </c>
      <c r="W296" s="18" t="str">
        <f>IF(A296=3,ROUND(EXPORT!J296,0),"")</f>
        <v/>
      </c>
      <c r="X296" s="18" t="str">
        <f>IF(A296=3,ROUND(EXPORT!I296,0),"")</f>
        <v/>
      </c>
      <c r="Y296" s="18" t="str">
        <f>IF(A296=3,ROUND(EXPORT!K296,0),"")</f>
        <v/>
      </c>
      <c r="Z296" s="18" t="str">
        <f>IF(A296=3,ROUND(EXPORT!EG296,1),"")</f>
        <v/>
      </c>
    </row>
    <row r="297" spans="1:27">
      <c r="A297" s="18">
        <f>EXPORT!A297</f>
        <v>0</v>
      </c>
      <c r="B297" s="18" t="str">
        <f>IF(ISBLANK(EXPORT!B297),"",EXPORT!B297)</f>
        <v/>
      </c>
      <c r="C297" s="18" t="str">
        <f t="shared" si="86"/>
        <v/>
      </c>
      <c r="D297" s="18" t="str">
        <f t="shared" si="87"/>
        <v/>
      </c>
      <c r="E297" s="18" t="str">
        <f t="shared" si="90"/>
        <v/>
      </c>
      <c r="F297" s="18" t="str">
        <f>IF(OR(EXPORT!EM297=0,EXPORT!EM297="",EXPORT!EM297="0"),"","A")</f>
        <v/>
      </c>
      <c r="G297" s="18" t="str">
        <f>IF(OR(EXPORT!EN297=0,EXPORT!EN297="",EXPORT!EN297="0"),"","B")</f>
        <v/>
      </c>
      <c r="H297" s="18" t="str">
        <f>IF(OR(EXPORT!EO297=0,EXPORT!EO297="",EXPORT!EO297="0"),"","C")</f>
        <v/>
      </c>
      <c r="I297" s="18" t="str">
        <f>IF(OR(EXPORT!EP297=0,EXPORT!EP297="",EXPORT!EP297="0"),"","D")</f>
        <v/>
      </c>
      <c r="J297" s="18" t="str">
        <f>IF(OR(EXPORT!EQ297=0,EXPORT!EQ297="",EXPORT!EQ297="0"),"","E")</f>
        <v/>
      </c>
      <c r="K297" s="18" t="str">
        <f>IF(OR(EXPORT!ER297=0,EXPORT!ER297="",EXPORT!ER297="0"),"","F")</f>
        <v/>
      </c>
      <c r="L297" s="18" t="str">
        <f>IF(OR(EXPORT!ES297=0,EXPORT!ES297="",EXPORT!ES297="0"),"","G")</f>
        <v/>
      </c>
      <c r="M297" s="18" t="str">
        <f>IF(OR(EXPORT!ET297=0,EXPORT!ET297="",EXPORT!ET297="0"),"","H")</f>
        <v/>
      </c>
      <c r="N297" s="18" t="str">
        <f>IF(OR(EXPORT!EU297=0,EXPORT!EU297="",EXPORT!EU297="0"),"","L")</f>
        <v/>
      </c>
      <c r="O297" s="18" t="str">
        <f>IF(OR(EXPORT!EV297=0,EXPORT!EV297="",EXPORT!EV297="0"),"","M")</f>
        <v/>
      </c>
      <c r="P297" s="18" t="str">
        <f>IF(OR(EXPORT!EW297=0,EXPORT!EW297="",EXPORT!EW297="0"),"","N")</f>
        <v/>
      </c>
      <c r="Q297" s="18" t="str">
        <f>IF(OR(EXPORT!EX297=0,EXPORT!EX297="",EXPORT!EX297="0"),"","O")</f>
        <v/>
      </c>
      <c r="R297" s="18" t="str">
        <f>IF(OR(EXPORT!EY297=0,EXPORT!EY297="",EXPORT!EY297="0"),"","P")</f>
        <v/>
      </c>
      <c r="S297" s="18" t="str">
        <f>IF(OR(EXPORT!EZ297=0,EXPORT!EZ297="",EXPORT!EZ297="0"),"","W")</f>
        <v/>
      </c>
      <c r="T297" s="18" t="str">
        <f>IF(OR(EXPORT!FA297=0,EXPORT!FA297="",EXPORT!FA297="0"),"","frei")</f>
        <v/>
      </c>
      <c r="U297" s="18" t="str">
        <f t="shared" si="93"/>
        <v/>
      </c>
      <c r="V297" s="18" t="str">
        <f>IF(A297=3,ROUND(EXPORT!F297,0),"")</f>
        <v/>
      </c>
      <c r="W297" s="18" t="str">
        <f>IF(A297=3,ROUND(EXPORT!J297,0),"")</f>
        <v/>
      </c>
      <c r="X297" s="18" t="str">
        <f>IF(A297=3,ROUND(EXPORT!I297,0),"")</f>
        <v/>
      </c>
      <c r="Y297" s="18" t="str">
        <f>IF(A297=3,ROUND(EXPORT!K297,0),"")</f>
        <v/>
      </c>
      <c r="Z297" s="18" t="str">
        <f>IF(A297=3,ROUND(EXPORT!EG297,1),"")</f>
        <v/>
      </c>
    </row>
    <row r="298" spans="1:27">
      <c r="A298" s="18">
        <f>EXPORT!A298</f>
        <v>0</v>
      </c>
      <c r="B298" s="18" t="str">
        <f>IF(ISBLANK(EXPORT!B298),"",EXPORT!B298)</f>
        <v/>
      </c>
      <c r="C298" s="18" t="str">
        <f t="shared" si="86"/>
        <v/>
      </c>
      <c r="D298" s="18" t="str">
        <f t="shared" si="87"/>
        <v/>
      </c>
      <c r="E298" s="18" t="str">
        <f t="shared" si="90"/>
        <v/>
      </c>
      <c r="F298" s="18" t="str">
        <f>IF(OR(EXPORT!EM298=0,EXPORT!EM298="",EXPORT!EM298="0"),"","A")</f>
        <v/>
      </c>
      <c r="G298" s="18" t="str">
        <f>IF(OR(EXPORT!EN298=0,EXPORT!EN298="",EXPORT!EN298="0"),"","B")</f>
        <v/>
      </c>
      <c r="H298" s="18" t="str">
        <f>IF(OR(EXPORT!EO298=0,EXPORT!EO298="",EXPORT!EO298="0"),"","C")</f>
        <v/>
      </c>
      <c r="I298" s="18" t="str">
        <f>IF(OR(EXPORT!EP298=0,EXPORT!EP298="",EXPORT!EP298="0"),"","D")</f>
        <v/>
      </c>
      <c r="J298" s="18" t="str">
        <f>IF(OR(EXPORT!EQ298=0,EXPORT!EQ298="",EXPORT!EQ298="0"),"","E")</f>
        <v/>
      </c>
      <c r="K298" s="18" t="str">
        <f>IF(OR(EXPORT!ER298=0,EXPORT!ER298="",EXPORT!ER298="0"),"","F")</f>
        <v/>
      </c>
      <c r="L298" s="18" t="str">
        <f>IF(OR(EXPORT!ES298=0,EXPORT!ES298="",EXPORT!ES298="0"),"","G")</f>
        <v/>
      </c>
      <c r="M298" s="18" t="str">
        <f>IF(OR(EXPORT!ET298=0,EXPORT!ET298="",EXPORT!ET298="0"),"","H")</f>
        <v/>
      </c>
      <c r="N298" s="18" t="str">
        <f>IF(OR(EXPORT!EU298=0,EXPORT!EU298="",EXPORT!EU298="0"),"","L")</f>
        <v/>
      </c>
      <c r="O298" s="18" t="str">
        <f>IF(OR(EXPORT!EV298=0,EXPORT!EV298="",EXPORT!EV298="0"),"","M")</f>
        <v/>
      </c>
      <c r="P298" s="18" t="str">
        <f>IF(OR(EXPORT!EW298=0,EXPORT!EW298="",EXPORT!EW298="0"),"","N")</f>
        <v/>
      </c>
      <c r="Q298" s="18" t="str">
        <f>IF(OR(EXPORT!EX298=0,EXPORT!EX298="",EXPORT!EX298="0"),"","O")</f>
        <v/>
      </c>
      <c r="R298" s="18" t="str">
        <f>IF(OR(EXPORT!EY298=0,EXPORT!EY298="",EXPORT!EY298="0"),"","P")</f>
        <v/>
      </c>
      <c r="S298" s="18" t="str">
        <f>IF(OR(EXPORT!EZ298=0,EXPORT!EZ298="",EXPORT!EZ298="0"),"","W")</f>
        <v/>
      </c>
      <c r="T298" s="18" t="str">
        <f>IF(OR(EXPORT!FA298=0,EXPORT!FA298="",EXPORT!FA298="0"),"","frei")</f>
        <v/>
      </c>
      <c r="U298" s="18" t="str">
        <f t="shared" si="93"/>
        <v/>
      </c>
      <c r="V298" s="18" t="str">
        <f>IF(A298=3,ROUND(EXPORT!F298,0),"")</f>
        <v/>
      </c>
      <c r="W298" s="18" t="str">
        <f>IF(A298=3,ROUND(EXPORT!J298,0),"")</f>
        <v/>
      </c>
      <c r="X298" s="18" t="str">
        <f>IF(A298=3,ROUND(EXPORT!I298,0),"")</f>
        <v/>
      </c>
      <c r="Y298" s="18" t="str">
        <f>IF(A298=3,ROUND(EXPORT!K298,0),"")</f>
        <v/>
      </c>
      <c r="Z298" s="18" t="str">
        <f>IF(A298=3,ROUND(EXPORT!EG298,1),"")</f>
        <v/>
      </c>
    </row>
    <row r="299" spans="1:27">
      <c r="A299" s="18">
        <f>EXPORT!A299</f>
        <v>0</v>
      </c>
      <c r="B299" s="18" t="str">
        <f>IF(ISBLANK(EXPORT!B299),"",EXPORT!B299)</f>
        <v/>
      </c>
      <c r="C299" s="18" t="str">
        <f t="shared" si="86"/>
        <v/>
      </c>
      <c r="D299" s="18" t="str">
        <f t="shared" si="87"/>
        <v/>
      </c>
      <c r="E299" s="18" t="str">
        <f t="shared" si="90"/>
        <v/>
      </c>
      <c r="F299" s="18" t="str">
        <f>IF(OR(EXPORT!EM299=0,EXPORT!EM299="",EXPORT!EM299="0"),"","A")</f>
        <v/>
      </c>
      <c r="G299" s="18" t="str">
        <f>IF(OR(EXPORT!EN299=0,EXPORT!EN299="",EXPORT!EN299="0"),"","B")</f>
        <v/>
      </c>
      <c r="H299" s="18" t="str">
        <f>IF(OR(EXPORT!EO299=0,EXPORT!EO299="",EXPORT!EO299="0"),"","C")</f>
        <v/>
      </c>
      <c r="I299" s="18" t="str">
        <f>IF(OR(EXPORT!EP299=0,EXPORT!EP299="",EXPORT!EP299="0"),"","D")</f>
        <v/>
      </c>
      <c r="J299" s="18" t="str">
        <f>IF(OR(EXPORT!EQ299=0,EXPORT!EQ299="",EXPORT!EQ299="0"),"","E")</f>
        <v/>
      </c>
      <c r="K299" s="18" t="str">
        <f>IF(OR(EXPORT!ER299=0,EXPORT!ER299="",EXPORT!ER299="0"),"","F")</f>
        <v/>
      </c>
      <c r="L299" s="18" t="str">
        <f>IF(OR(EXPORT!ES299=0,EXPORT!ES299="",EXPORT!ES299="0"),"","G")</f>
        <v/>
      </c>
      <c r="M299" s="18" t="str">
        <f>IF(OR(EXPORT!ET299=0,EXPORT!ET299="",EXPORT!ET299="0"),"","H")</f>
        <v/>
      </c>
      <c r="N299" s="18" t="str">
        <f>IF(OR(EXPORT!EU299=0,EXPORT!EU299="",EXPORT!EU299="0"),"","L")</f>
        <v/>
      </c>
      <c r="O299" s="18" t="str">
        <f>IF(OR(EXPORT!EV299=0,EXPORT!EV299="",EXPORT!EV299="0"),"","M")</f>
        <v/>
      </c>
      <c r="P299" s="18" t="str">
        <f>IF(OR(EXPORT!EW299=0,EXPORT!EW299="",EXPORT!EW299="0"),"","N")</f>
        <v/>
      </c>
      <c r="Q299" s="18" t="str">
        <f>IF(OR(EXPORT!EX299=0,EXPORT!EX299="",EXPORT!EX299="0"),"","O")</f>
        <v/>
      </c>
      <c r="R299" s="18" t="str">
        <f>IF(OR(EXPORT!EY299=0,EXPORT!EY299="",EXPORT!EY299="0"),"","P")</f>
        <v/>
      </c>
      <c r="S299" s="18" t="str">
        <f>IF(OR(EXPORT!EZ299=0,EXPORT!EZ299="",EXPORT!EZ299="0"),"","W")</f>
        <v/>
      </c>
      <c r="T299" s="18" t="str">
        <f>IF(OR(EXPORT!FA299=0,EXPORT!FA299="",EXPORT!FA299="0"),"","frei")</f>
        <v/>
      </c>
      <c r="U299" s="18" t="str">
        <f t="shared" si="93"/>
        <v/>
      </c>
      <c r="V299" s="18" t="str">
        <f>IF(A299=3,ROUND(EXPORT!F299,0),"")</f>
        <v/>
      </c>
      <c r="W299" s="18" t="str">
        <f>IF(A299=3,ROUND(EXPORT!J299,0),"")</f>
        <v/>
      </c>
      <c r="X299" s="18" t="str">
        <f>IF(A299=3,ROUND(EXPORT!I299,0),"")</f>
        <v/>
      </c>
      <c r="Y299" s="18" t="str">
        <f>IF(A299=3,ROUND(EXPORT!K299,0),"")</f>
        <v/>
      </c>
      <c r="Z299" s="18" t="str">
        <f>IF(A299=3,ROUND(EXPORT!EG299,1),"")</f>
        <v/>
      </c>
    </row>
    <row r="300" spans="1:27">
      <c r="A300" s="18">
        <f>EXPORT!A300</f>
        <v>0</v>
      </c>
      <c r="B300" s="18" t="str">
        <f>IF(ISBLANK(EXPORT!B300),"",EXPORT!B300)</f>
        <v/>
      </c>
      <c r="C300" s="18" t="str">
        <f t="shared" si="86"/>
        <v/>
      </c>
      <c r="D300" s="18" t="str">
        <f t="shared" si="87"/>
        <v/>
      </c>
      <c r="E300" s="18" t="str">
        <f t="shared" si="90"/>
        <v/>
      </c>
      <c r="F300" s="18" t="str">
        <f>IF(OR(EXPORT!EM300=0,EXPORT!EM300="",EXPORT!EM300="0"),"","A")</f>
        <v/>
      </c>
      <c r="G300" s="18" t="str">
        <f>IF(OR(EXPORT!EN300=0,EXPORT!EN300="",EXPORT!EN300="0"),"","B")</f>
        <v/>
      </c>
      <c r="H300" s="18" t="str">
        <f>IF(OR(EXPORT!EO300=0,EXPORT!EO300="",EXPORT!EO300="0"),"","C")</f>
        <v/>
      </c>
      <c r="I300" s="18" t="str">
        <f>IF(OR(EXPORT!EP300=0,EXPORT!EP300="",EXPORT!EP300="0"),"","D")</f>
        <v/>
      </c>
      <c r="J300" s="18" t="str">
        <f>IF(OR(EXPORT!EQ300=0,EXPORT!EQ300="",EXPORT!EQ300="0"),"","E")</f>
        <v/>
      </c>
      <c r="K300" s="18" t="str">
        <f>IF(OR(EXPORT!ER300=0,EXPORT!ER300="",EXPORT!ER300="0"),"","F")</f>
        <v/>
      </c>
      <c r="L300" s="18" t="str">
        <f>IF(OR(EXPORT!ES300=0,EXPORT!ES300="",EXPORT!ES300="0"),"","G")</f>
        <v/>
      </c>
      <c r="M300" s="18" t="str">
        <f>IF(OR(EXPORT!ET300=0,EXPORT!ET300="",EXPORT!ET300="0"),"","H")</f>
        <v/>
      </c>
      <c r="N300" s="18" t="str">
        <f>IF(OR(EXPORT!EU300=0,EXPORT!EU300="",EXPORT!EU300="0"),"","L")</f>
        <v/>
      </c>
      <c r="O300" s="18" t="str">
        <f>IF(OR(EXPORT!EV300=0,EXPORT!EV300="",EXPORT!EV300="0"),"","M")</f>
        <v/>
      </c>
      <c r="P300" s="18" t="str">
        <f>IF(OR(EXPORT!EW300=0,EXPORT!EW300="",EXPORT!EW300="0"),"","N")</f>
        <v/>
      </c>
      <c r="Q300" s="18" t="str">
        <f>IF(OR(EXPORT!EX300=0,EXPORT!EX300="",EXPORT!EX300="0"),"","O")</f>
        <v/>
      </c>
      <c r="R300" s="18" t="str">
        <f>IF(OR(EXPORT!EY300=0,EXPORT!EY300="",EXPORT!EY300="0"),"","P")</f>
        <v/>
      </c>
      <c r="S300" s="18" t="str">
        <f>IF(OR(EXPORT!EZ300=0,EXPORT!EZ300="",EXPORT!EZ300="0"),"","W")</f>
        <v/>
      </c>
      <c r="T300" s="18" t="str">
        <f>IF(OR(EXPORT!FA300=0,EXPORT!FA300="",EXPORT!FA300="0"),"","frei")</f>
        <v/>
      </c>
      <c r="U300" s="18" t="str">
        <f t="shared" si="93"/>
        <v/>
      </c>
      <c r="V300" s="18" t="str">
        <f>IF(A300=3,ROUND(EXPORT!F300,0),"")</f>
        <v/>
      </c>
      <c r="W300" s="18" t="str">
        <f>IF(A300=3,ROUND(EXPORT!J300,0),"")</f>
        <v/>
      </c>
      <c r="X300" s="18" t="str">
        <f>IF(A300=3,ROUND(EXPORT!I300,0),"")</f>
        <v/>
      </c>
      <c r="Y300" s="18" t="str">
        <f>IF(A300=3,ROUND(EXPORT!K300,0),"")</f>
        <v/>
      </c>
      <c r="Z300" s="18" t="str">
        <f>IF(A300=3,ROUND(EXPORT!EG300,1),"")</f>
        <v/>
      </c>
    </row>
    <row r="301" spans="1:27">
      <c r="A301" s="18">
        <f>EXPORT!A301</f>
        <v>0</v>
      </c>
      <c r="B301" s="18" t="str">
        <f>IF(ISBLANK(EXPORT!B301),"",EXPORT!B301)</f>
        <v/>
      </c>
      <c r="C301" s="18" t="str">
        <f t="shared" si="86"/>
        <v/>
      </c>
      <c r="D301" s="18" t="str">
        <f t="shared" si="87"/>
        <v/>
      </c>
      <c r="E301" s="18" t="str">
        <f t="shared" si="90"/>
        <v/>
      </c>
      <c r="F301" s="18" t="str">
        <f>IF(OR(EXPORT!EM301=0,EXPORT!EM301="",EXPORT!EM301="0"),"","A")</f>
        <v/>
      </c>
      <c r="G301" s="18" t="str">
        <f>IF(OR(EXPORT!EN301=0,EXPORT!EN301="",EXPORT!EN301="0"),"","B")</f>
        <v/>
      </c>
      <c r="H301" s="18" t="str">
        <f>IF(OR(EXPORT!EO301=0,EXPORT!EO301="",EXPORT!EO301="0"),"","C")</f>
        <v/>
      </c>
      <c r="I301" s="18" t="str">
        <f>IF(OR(EXPORT!EP301=0,EXPORT!EP301="",EXPORT!EP301="0"),"","D")</f>
        <v/>
      </c>
      <c r="J301" s="18" t="str">
        <f>IF(OR(EXPORT!EQ301=0,EXPORT!EQ301="",EXPORT!EQ301="0"),"","E")</f>
        <v/>
      </c>
      <c r="K301" s="18" t="str">
        <f>IF(OR(EXPORT!ER301=0,EXPORT!ER301="",EXPORT!ER301="0"),"","F")</f>
        <v/>
      </c>
      <c r="L301" s="18" t="str">
        <f>IF(OR(EXPORT!ES301=0,EXPORT!ES301="",EXPORT!ES301="0"),"","G")</f>
        <v/>
      </c>
      <c r="M301" s="18" t="str">
        <f>IF(OR(EXPORT!ET301=0,EXPORT!ET301="",EXPORT!ET301="0"),"","H")</f>
        <v/>
      </c>
      <c r="N301" s="18" t="str">
        <f>IF(OR(EXPORT!EU301=0,EXPORT!EU301="",EXPORT!EU301="0"),"","L")</f>
        <v/>
      </c>
      <c r="O301" s="18" t="str">
        <f>IF(OR(EXPORT!EV301=0,EXPORT!EV301="",EXPORT!EV301="0"),"","M")</f>
        <v/>
      </c>
      <c r="P301" s="18" t="str">
        <f>IF(OR(EXPORT!EW301=0,EXPORT!EW301="",EXPORT!EW301="0"),"","N")</f>
        <v/>
      </c>
      <c r="Q301" s="18" t="str">
        <f>IF(OR(EXPORT!EX301=0,EXPORT!EX301="",EXPORT!EX301="0"),"","O")</f>
        <v/>
      </c>
      <c r="R301" s="18" t="str">
        <f>IF(OR(EXPORT!EY301=0,EXPORT!EY301="",EXPORT!EY301="0"),"","P")</f>
        <v/>
      </c>
      <c r="S301" s="18" t="str">
        <f>IF(OR(EXPORT!EZ301=0,EXPORT!EZ301="",EXPORT!EZ301="0"),"","W")</f>
        <v/>
      </c>
      <c r="T301" s="18" t="str">
        <f>IF(OR(EXPORT!FA301=0,EXPORT!FA301="",EXPORT!FA301="0"),"","frei")</f>
        <v/>
      </c>
      <c r="U301" s="18" t="str">
        <f t="shared" si="93"/>
        <v/>
      </c>
      <c r="V301" s="18" t="str">
        <f>IF(A301=3,ROUND(EXPORT!F301,0),"")</f>
        <v/>
      </c>
      <c r="W301" s="18" t="str">
        <f>IF(A301=3,ROUND(EXPORT!J301,0),"")</f>
        <v/>
      </c>
      <c r="X301" s="18" t="str">
        <f>IF(A301=3,ROUND(EXPORT!I301,0),"")</f>
        <v/>
      </c>
      <c r="Y301" s="18" t="str">
        <f>IF(A301=3,ROUND(EXPORT!K301,0),"")</f>
        <v/>
      </c>
      <c r="Z301" s="18" t="str">
        <f>IF(A301=3,ROUND(EXPORT!EG301,1),"")</f>
        <v/>
      </c>
    </row>
    <row r="302" spans="1:27">
      <c r="A302" s="18">
        <f>EXPORT!A302</f>
        <v>0</v>
      </c>
      <c r="B302" s="18" t="str">
        <f>IF(ISBLANK(EXPORT!B302),"",EXPORT!B302)</f>
        <v/>
      </c>
      <c r="C302" s="18" t="str">
        <f t="shared" si="86"/>
        <v/>
      </c>
      <c r="D302" s="18" t="str">
        <f t="shared" si="87"/>
        <v/>
      </c>
      <c r="E302" s="18" t="str">
        <f t="shared" si="90"/>
        <v/>
      </c>
      <c r="F302" s="18" t="str">
        <f>IF(OR(EXPORT!EM302=0,EXPORT!EM302="",EXPORT!EM302="0"),"","A")</f>
        <v/>
      </c>
      <c r="G302" s="18" t="str">
        <f>IF(OR(EXPORT!EN302=0,EXPORT!EN302="",EXPORT!EN302="0"),"","B")</f>
        <v/>
      </c>
      <c r="H302" s="18" t="str">
        <f>IF(OR(EXPORT!EO302=0,EXPORT!EO302="",EXPORT!EO302="0"),"","C")</f>
        <v/>
      </c>
      <c r="I302" s="18" t="str">
        <f>IF(OR(EXPORT!EP302=0,EXPORT!EP302="",EXPORT!EP302="0"),"","D")</f>
        <v/>
      </c>
      <c r="J302" s="18" t="str">
        <f>IF(OR(EXPORT!EQ302=0,EXPORT!EQ302="",EXPORT!EQ302="0"),"","E")</f>
        <v/>
      </c>
      <c r="K302" s="18" t="str">
        <f>IF(OR(EXPORT!ER302=0,EXPORT!ER302="",EXPORT!ER302="0"),"","F")</f>
        <v/>
      </c>
      <c r="L302" s="18" t="str">
        <f>IF(OR(EXPORT!ES302=0,EXPORT!ES302="",EXPORT!ES302="0"),"","G")</f>
        <v/>
      </c>
      <c r="M302" s="18" t="str">
        <f>IF(OR(EXPORT!ET302=0,EXPORT!ET302="",EXPORT!ET302="0"),"","H")</f>
        <v/>
      </c>
      <c r="N302" s="18" t="str">
        <f>IF(OR(EXPORT!EU302=0,EXPORT!EU302="",EXPORT!EU302="0"),"","L")</f>
        <v/>
      </c>
      <c r="O302" s="18" t="str">
        <f>IF(OR(EXPORT!EV302=0,EXPORT!EV302="",EXPORT!EV302="0"),"","M")</f>
        <v/>
      </c>
      <c r="P302" s="18" t="str">
        <f>IF(OR(EXPORT!EW302=0,EXPORT!EW302="",EXPORT!EW302="0"),"","N")</f>
        <v/>
      </c>
      <c r="Q302" s="18" t="str">
        <f>IF(OR(EXPORT!EX302=0,EXPORT!EX302="",EXPORT!EX302="0"),"","O")</f>
        <v/>
      </c>
      <c r="R302" s="18" t="str">
        <f>IF(OR(EXPORT!EY302=0,EXPORT!EY302="",EXPORT!EY302="0"),"","P")</f>
        <v/>
      </c>
      <c r="S302" s="18" t="str">
        <f>IF(OR(EXPORT!EZ302=0,EXPORT!EZ302="",EXPORT!EZ302="0"),"","W")</f>
        <v/>
      </c>
      <c r="T302" s="18" t="str">
        <f>IF(OR(EXPORT!FA302=0,EXPORT!FA302="",EXPORT!FA302="0"),"","frei")</f>
        <v/>
      </c>
      <c r="U302" s="18" t="str">
        <f t="shared" si="93"/>
        <v/>
      </c>
      <c r="V302" s="18" t="str">
        <f>IF(A302=3,ROUND(EXPORT!F302,0),"")</f>
        <v/>
      </c>
      <c r="W302" s="18" t="str">
        <f>IF(A302=3,ROUND(EXPORT!J302,0),"")</f>
        <v/>
      </c>
      <c r="X302" s="18" t="str">
        <f>IF(A302=3,ROUND(EXPORT!I302,0),"")</f>
        <v/>
      </c>
      <c r="Y302" s="18" t="str">
        <f>IF(A302=3,ROUND(EXPORT!K302,0),"")</f>
        <v/>
      </c>
      <c r="Z302" s="18" t="str">
        <f>IF(A302=3,ROUND(EXPORT!EG302,1),"")</f>
        <v/>
      </c>
    </row>
    <row r="303" spans="1:27">
      <c r="A303" s="18">
        <f>EXPORT!A303</f>
        <v>0</v>
      </c>
      <c r="B303" s="18" t="str">
        <f>IF(ISBLANK(EXPORT!B303),"",EXPORT!B303)</f>
        <v/>
      </c>
      <c r="C303" s="18" t="str">
        <f t="shared" si="86"/>
        <v/>
      </c>
      <c r="D303" s="18" t="str">
        <f t="shared" si="87"/>
        <v/>
      </c>
      <c r="E303" s="18" t="str">
        <f t="shared" si="90"/>
        <v/>
      </c>
      <c r="F303" s="18" t="str">
        <f>IF(OR(EXPORT!EM303=0,EXPORT!EM303="",EXPORT!EM303="0"),"","A")</f>
        <v/>
      </c>
      <c r="G303" s="18" t="str">
        <f>IF(OR(EXPORT!EN303=0,EXPORT!EN303="",EXPORT!EN303="0"),"","B")</f>
        <v/>
      </c>
      <c r="H303" s="18" t="str">
        <f>IF(OR(EXPORT!EO303=0,EXPORT!EO303="",EXPORT!EO303="0"),"","C")</f>
        <v/>
      </c>
      <c r="I303" s="18" t="str">
        <f>IF(OR(EXPORT!EP303=0,EXPORT!EP303="",EXPORT!EP303="0"),"","D")</f>
        <v/>
      </c>
      <c r="J303" s="18" t="str">
        <f>IF(OR(EXPORT!EQ303=0,EXPORT!EQ303="",EXPORT!EQ303="0"),"","E")</f>
        <v/>
      </c>
      <c r="K303" s="18" t="str">
        <f>IF(OR(EXPORT!ER303=0,EXPORT!ER303="",EXPORT!ER303="0"),"","F")</f>
        <v/>
      </c>
      <c r="L303" s="18" t="str">
        <f>IF(OR(EXPORT!ES303=0,EXPORT!ES303="",EXPORT!ES303="0"),"","G")</f>
        <v/>
      </c>
      <c r="M303" s="18" t="str">
        <f>IF(OR(EXPORT!ET303=0,EXPORT!ET303="",EXPORT!ET303="0"),"","H")</f>
        <v/>
      </c>
      <c r="N303" s="18" t="str">
        <f>IF(OR(EXPORT!EU303=0,EXPORT!EU303="",EXPORT!EU303="0"),"","L")</f>
        <v/>
      </c>
      <c r="O303" s="18" t="str">
        <f>IF(OR(EXPORT!EV303=0,EXPORT!EV303="",EXPORT!EV303="0"),"","M")</f>
        <v/>
      </c>
      <c r="P303" s="18" t="str">
        <f>IF(OR(EXPORT!EW303=0,EXPORT!EW303="",EXPORT!EW303="0"),"","N")</f>
        <v/>
      </c>
      <c r="Q303" s="18" t="str">
        <f>IF(OR(EXPORT!EX303=0,EXPORT!EX303="",EXPORT!EX303="0"),"","O")</f>
        <v/>
      </c>
      <c r="R303" s="18" t="str">
        <f>IF(OR(EXPORT!EY303=0,EXPORT!EY303="",EXPORT!EY303="0"),"","P")</f>
        <v/>
      </c>
      <c r="S303" s="18" t="str">
        <f>IF(OR(EXPORT!EZ303=0,EXPORT!EZ303="",EXPORT!EZ303="0"),"","W")</f>
        <v/>
      </c>
      <c r="T303" s="18" t="str">
        <f>IF(OR(EXPORT!FA303=0,EXPORT!FA303="",EXPORT!FA303="0"),"","frei")</f>
        <v/>
      </c>
      <c r="U303" s="18" t="str">
        <f t="shared" si="93"/>
        <v/>
      </c>
      <c r="V303" s="18" t="str">
        <f>IF(A303=3,ROUND(EXPORT!F303,0),"")</f>
        <v/>
      </c>
      <c r="W303" s="18" t="str">
        <f>IF(A303=3,ROUND(EXPORT!J303,0),"")</f>
        <v/>
      </c>
      <c r="X303" s="18" t="str">
        <f>IF(A303=3,ROUND(EXPORT!I303,0),"")</f>
        <v/>
      </c>
      <c r="Y303" s="18" t="str">
        <f>IF(A303=3,ROUND(EXPORT!K303,0),"")</f>
        <v/>
      </c>
      <c r="Z303" s="18" t="str">
        <f>IF(A303=3,ROUND(EXPORT!EG303,1),"")</f>
        <v/>
      </c>
      <c r="AA303" s="18" t="str">
        <f>IF($A303=3,AB303&amp;" Kcal / "&amp;AC303&amp;" g Fett / "&amp;AD303&amp;" g Proteine / "&amp;AE303&amp;" g KH / "&amp;AF303&amp;" BE ","")</f>
        <v/>
      </c>
    </row>
    <row r="304" spans="1:27">
      <c r="A304" s="18">
        <f>EXPORT!A304</f>
        <v>0</v>
      </c>
      <c r="B304" s="18" t="str">
        <f>IF(ISBLANK(EXPORT!B304),"",EXPORT!B304)</f>
        <v/>
      </c>
      <c r="C304" s="18" t="str">
        <f t="shared" si="86"/>
        <v/>
      </c>
      <c r="D304" s="18" t="str">
        <f t="shared" si="87"/>
        <v/>
      </c>
      <c r="E304" s="18" t="str">
        <f t="shared" si="90"/>
        <v/>
      </c>
      <c r="F304" s="18" t="str">
        <f>IF(OR(EXPORT!EM304=0,EXPORT!EM304="",EXPORT!EM304="0"),"","A")</f>
        <v/>
      </c>
      <c r="G304" s="18" t="str">
        <f>IF(OR(EXPORT!EN304=0,EXPORT!EN304="",EXPORT!EN304="0"),"","B")</f>
        <v/>
      </c>
      <c r="H304" s="18" t="str">
        <f>IF(OR(EXPORT!EO304=0,EXPORT!EO304="",EXPORT!EO304="0"),"","C")</f>
        <v/>
      </c>
      <c r="I304" s="18" t="str">
        <f>IF(OR(EXPORT!EP304=0,EXPORT!EP304="",EXPORT!EP304="0"),"","D")</f>
        <v/>
      </c>
      <c r="J304" s="18" t="str">
        <f>IF(OR(EXPORT!EQ304=0,EXPORT!EQ304="",EXPORT!EQ304="0"),"","E")</f>
        <v/>
      </c>
      <c r="K304" s="18" t="str">
        <f>IF(OR(EXPORT!ER304=0,EXPORT!ER304="",EXPORT!ER304="0"),"","F")</f>
        <v/>
      </c>
      <c r="L304" s="18" t="str">
        <f>IF(OR(EXPORT!ES304=0,EXPORT!ES304="",EXPORT!ES304="0"),"","G")</f>
        <v/>
      </c>
      <c r="M304" s="18" t="str">
        <f>IF(OR(EXPORT!ET304=0,EXPORT!ET304="",EXPORT!ET304="0"),"","H")</f>
        <v/>
      </c>
      <c r="N304" s="18" t="str">
        <f>IF(OR(EXPORT!EU304=0,EXPORT!EU304="",EXPORT!EU304="0"),"","L")</f>
        <v/>
      </c>
      <c r="O304" s="18" t="str">
        <f>IF(OR(EXPORT!EV304=0,EXPORT!EV304="",EXPORT!EV304="0"),"","M")</f>
        <v/>
      </c>
      <c r="P304" s="18" t="str">
        <f>IF(OR(EXPORT!EW304=0,EXPORT!EW304="",EXPORT!EW304="0"),"","N")</f>
        <v/>
      </c>
      <c r="Q304" s="18" t="str">
        <f>IF(OR(EXPORT!EX304=0,EXPORT!EX304="",EXPORT!EX304="0"),"","O")</f>
        <v/>
      </c>
      <c r="R304" s="18" t="str">
        <f>IF(OR(EXPORT!EY304=0,EXPORT!EY304="",EXPORT!EY304="0"),"","P")</f>
        <v/>
      </c>
      <c r="S304" s="18" t="str">
        <f>IF(OR(EXPORT!EZ304=0,EXPORT!EZ304="",EXPORT!EZ304="0"),"","W")</f>
        <v/>
      </c>
      <c r="T304" s="18" t="str">
        <f>IF(OR(EXPORT!FA304=0,EXPORT!FA304="",EXPORT!FA304="0"),"","frei")</f>
        <v/>
      </c>
      <c r="U304" s="18" t="str">
        <f t="shared" si="93"/>
        <v/>
      </c>
      <c r="V304" s="18" t="str">
        <f>IF(A304=3,ROUND(EXPORT!F304,0),"")</f>
        <v/>
      </c>
      <c r="W304" s="18" t="str">
        <f>IF(A304=3,ROUND(EXPORT!J304,0),"")</f>
        <v/>
      </c>
      <c r="X304" s="18" t="str">
        <f>IF(A304=3,ROUND(EXPORT!I304,0),"")</f>
        <v/>
      </c>
      <c r="Y304" s="18" t="str">
        <f>IF(A304=3,ROUND(EXPORT!K304,0),"")</f>
        <v/>
      </c>
      <c r="Z304" s="18" t="str">
        <f>IF(A304=3,ROUND(EXPORT!EG304,1),"")</f>
        <v/>
      </c>
    </row>
    <row r="305" spans="1:26">
      <c r="A305" s="18">
        <f>EXPORT!A305</f>
        <v>0</v>
      </c>
      <c r="B305" s="18" t="str">
        <f>IF(ISBLANK(EXPORT!B305),"",EXPORT!B305)</f>
        <v/>
      </c>
      <c r="C305" s="18" t="str">
        <f t="shared" si="86"/>
        <v/>
      </c>
      <c r="D305" s="18" t="str">
        <f t="shared" si="87"/>
        <v/>
      </c>
      <c r="E305" s="18" t="str">
        <f t="shared" si="90"/>
        <v/>
      </c>
      <c r="F305" s="18" t="str">
        <f>IF(OR(EXPORT!EM305=0,EXPORT!EM305="",EXPORT!EM305="0"),"","A")</f>
        <v/>
      </c>
      <c r="G305" s="18" t="str">
        <f>IF(OR(EXPORT!EN305=0,EXPORT!EN305="",EXPORT!EN305="0"),"","B")</f>
        <v/>
      </c>
      <c r="H305" s="18" t="str">
        <f>IF(OR(EXPORT!EO305=0,EXPORT!EO305="",EXPORT!EO305="0"),"","C")</f>
        <v/>
      </c>
      <c r="I305" s="18" t="str">
        <f>IF(OR(EXPORT!EP305=0,EXPORT!EP305="",EXPORT!EP305="0"),"","D")</f>
        <v/>
      </c>
      <c r="J305" s="18" t="str">
        <f>IF(OR(EXPORT!EQ305=0,EXPORT!EQ305="",EXPORT!EQ305="0"),"","E")</f>
        <v/>
      </c>
      <c r="K305" s="18" t="str">
        <f>IF(OR(EXPORT!ER305=0,EXPORT!ER305="",EXPORT!ER305="0"),"","F")</f>
        <v/>
      </c>
      <c r="L305" s="18" t="str">
        <f>IF(OR(EXPORT!ES305=0,EXPORT!ES305="",EXPORT!ES305="0"),"","G")</f>
        <v/>
      </c>
      <c r="M305" s="18" t="str">
        <f>IF(OR(EXPORT!ET305=0,EXPORT!ET305="",EXPORT!ET305="0"),"","H")</f>
        <v/>
      </c>
      <c r="N305" s="18" t="str">
        <f>IF(OR(EXPORT!EU305=0,EXPORT!EU305="",EXPORT!EU305="0"),"","L")</f>
        <v/>
      </c>
      <c r="O305" s="18" t="str">
        <f>IF(OR(EXPORT!EV305=0,EXPORT!EV305="",EXPORT!EV305="0"),"","M")</f>
        <v/>
      </c>
      <c r="P305" s="18" t="str">
        <f>IF(OR(EXPORT!EW305=0,EXPORT!EW305="",EXPORT!EW305="0"),"","N")</f>
        <v/>
      </c>
      <c r="Q305" s="18" t="str">
        <f>IF(OR(EXPORT!EX305=0,EXPORT!EX305="",EXPORT!EX305="0"),"","O")</f>
        <v/>
      </c>
      <c r="R305" s="18" t="str">
        <f>IF(OR(EXPORT!EY305=0,EXPORT!EY305="",EXPORT!EY305="0"),"","P")</f>
        <v/>
      </c>
      <c r="S305" s="18" t="str">
        <f>IF(OR(EXPORT!EZ305=0,EXPORT!EZ305="",EXPORT!EZ305="0"),"","W")</f>
        <v/>
      </c>
      <c r="T305" s="18" t="str">
        <f>IF(OR(EXPORT!FA305=0,EXPORT!FA305="",EXPORT!FA305="0"),"","frei")</f>
        <v/>
      </c>
      <c r="U305" s="18" t="str">
        <f t="shared" si="93"/>
        <v/>
      </c>
      <c r="V305" s="18" t="str">
        <f>IF(A305=3,ROUND(EXPORT!F305,0),"")</f>
        <v/>
      </c>
      <c r="W305" s="18" t="str">
        <f>IF(A305=3,ROUND(EXPORT!J305,0),"")</f>
        <v/>
      </c>
      <c r="X305" s="18" t="str">
        <f>IF(A305=3,ROUND(EXPORT!I305,0),"")</f>
        <v/>
      </c>
      <c r="Y305" s="18" t="str">
        <f>IF(A305=3,ROUND(EXPORT!K305,0),"")</f>
        <v/>
      </c>
      <c r="Z305" s="18" t="str">
        <f>IF(A305=3,ROUND(EXPORT!EG305,1),"")</f>
        <v/>
      </c>
    </row>
    <row r="306" spans="1:26">
      <c r="A306" s="18">
        <f>EXPORT!A306</f>
        <v>0</v>
      </c>
      <c r="B306" s="18" t="str">
        <f>IF(ISBLANK(EXPORT!B306),"",EXPORT!B306)</f>
        <v/>
      </c>
      <c r="C306" s="18" t="str">
        <f t="shared" si="86"/>
        <v/>
      </c>
      <c r="D306" s="18" t="str">
        <f t="shared" si="87"/>
        <v/>
      </c>
      <c r="E306" s="18" t="str">
        <f t="shared" si="90"/>
        <v/>
      </c>
      <c r="F306" s="18" t="str">
        <f>IF(OR(EXPORT!EM306=0,EXPORT!EM306="",EXPORT!EM306="0"),"","A")</f>
        <v/>
      </c>
      <c r="G306" s="18" t="str">
        <f>IF(OR(EXPORT!EN306=0,EXPORT!EN306="",EXPORT!EN306="0"),"","B")</f>
        <v/>
      </c>
      <c r="H306" s="18" t="str">
        <f>IF(OR(EXPORT!EO306=0,EXPORT!EO306="",EXPORT!EO306="0"),"","C")</f>
        <v/>
      </c>
      <c r="I306" s="18" t="str">
        <f>IF(OR(EXPORT!EP306=0,EXPORT!EP306="",EXPORT!EP306="0"),"","D")</f>
        <v/>
      </c>
      <c r="J306" s="18" t="str">
        <f>IF(OR(EXPORT!EQ306=0,EXPORT!EQ306="",EXPORT!EQ306="0"),"","E")</f>
        <v/>
      </c>
      <c r="K306" s="18" t="str">
        <f>IF(OR(EXPORT!ER306=0,EXPORT!ER306="",EXPORT!ER306="0"),"","F")</f>
        <v/>
      </c>
      <c r="L306" s="18" t="str">
        <f>IF(OR(EXPORT!ES306=0,EXPORT!ES306="",EXPORT!ES306="0"),"","G")</f>
        <v/>
      </c>
      <c r="M306" s="18" t="str">
        <f>IF(OR(EXPORT!ET306=0,EXPORT!ET306="",EXPORT!ET306="0"),"","H")</f>
        <v/>
      </c>
      <c r="N306" s="18" t="str">
        <f>IF(OR(EXPORT!EU306=0,EXPORT!EU306="",EXPORT!EU306="0"),"","L")</f>
        <v/>
      </c>
      <c r="O306" s="18" t="str">
        <f>IF(OR(EXPORT!EV306=0,EXPORT!EV306="",EXPORT!EV306="0"),"","M")</f>
        <v/>
      </c>
      <c r="P306" s="18" t="str">
        <f>IF(OR(EXPORT!EW306=0,EXPORT!EW306="",EXPORT!EW306="0"),"","N")</f>
        <v/>
      </c>
      <c r="Q306" s="18" t="str">
        <f>IF(OR(EXPORT!EX306=0,EXPORT!EX306="",EXPORT!EX306="0"),"","O")</f>
        <v/>
      </c>
      <c r="R306" s="18" t="str">
        <f>IF(OR(EXPORT!EY306=0,EXPORT!EY306="",EXPORT!EY306="0"),"","P")</f>
        <v/>
      </c>
      <c r="S306" s="18" t="str">
        <f>IF(OR(EXPORT!EZ306=0,EXPORT!EZ306="",EXPORT!EZ306="0"),"","W")</f>
        <v/>
      </c>
      <c r="T306" s="18" t="str">
        <f>IF(OR(EXPORT!FA306=0,EXPORT!FA306="",EXPORT!FA306="0"),"","frei")</f>
        <v/>
      </c>
      <c r="U306" s="18" t="str">
        <f t="shared" si="93"/>
        <v/>
      </c>
      <c r="V306" s="18" t="str">
        <f>IF(A306=3,ROUND(EXPORT!F306,0),"")</f>
        <v/>
      </c>
      <c r="W306" s="18" t="str">
        <f>IF(A306=3,ROUND(EXPORT!J306,0),"")</f>
        <v/>
      </c>
      <c r="X306" s="18" t="str">
        <f>IF(A306=3,ROUND(EXPORT!I306,0),"")</f>
        <v/>
      </c>
      <c r="Y306" s="18" t="str">
        <f>IF(A306=3,ROUND(EXPORT!K306,0),"")</f>
        <v/>
      </c>
      <c r="Z306" s="18" t="str">
        <f>IF(A306=3,ROUND(EXPORT!EG306,1),"")</f>
        <v/>
      </c>
    </row>
    <row r="307" spans="1:26">
      <c r="A307" s="18">
        <f>EXPORT!A307</f>
        <v>0</v>
      </c>
      <c r="B307" s="18" t="str">
        <f>IF(ISBLANK(EXPORT!B307),"",EXPORT!B307)</f>
        <v/>
      </c>
      <c r="C307" s="18" t="str">
        <f t="shared" si="86"/>
        <v/>
      </c>
      <c r="D307" s="18" t="str">
        <f t="shared" si="87"/>
        <v/>
      </c>
      <c r="E307" s="18" t="str">
        <f t="shared" si="90"/>
        <v/>
      </c>
      <c r="F307" s="18" t="str">
        <f>IF(OR(EXPORT!EM307=0,EXPORT!EM307="",EXPORT!EM307="0"),"","A")</f>
        <v/>
      </c>
      <c r="G307" s="18" t="str">
        <f>IF(OR(EXPORT!EN307=0,EXPORT!EN307="",EXPORT!EN307="0"),"","B")</f>
        <v/>
      </c>
      <c r="H307" s="18" t="str">
        <f>IF(OR(EXPORT!EO307=0,EXPORT!EO307="",EXPORT!EO307="0"),"","C")</f>
        <v/>
      </c>
      <c r="I307" s="18" t="str">
        <f>IF(OR(EXPORT!EP307=0,EXPORT!EP307="",EXPORT!EP307="0"),"","D")</f>
        <v/>
      </c>
      <c r="J307" s="18" t="str">
        <f>IF(OR(EXPORT!EQ307=0,EXPORT!EQ307="",EXPORT!EQ307="0"),"","E")</f>
        <v/>
      </c>
      <c r="K307" s="18" t="str">
        <f>IF(OR(EXPORT!ER307=0,EXPORT!ER307="",EXPORT!ER307="0"),"","F")</f>
        <v/>
      </c>
      <c r="L307" s="18" t="str">
        <f>IF(OR(EXPORT!ES307=0,EXPORT!ES307="",EXPORT!ES307="0"),"","G")</f>
        <v/>
      </c>
      <c r="M307" s="18" t="str">
        <f>IF(OR(EXPORT!ET307=0,EXPORT!ET307="",EXPORT!ET307="0"),"","H")</f>
        <v/>
      </c>
      <c r="N307" s="18" t="str">
        <f>IF(OR(EXPORT!EU307=0,EXPORT!EU307="",EXPORT!EU307="0"),"","L")</f>
        <v/>
      </c>
      <c r="O307" s="18" t="str">
        <f>IF(OR(EXPORT!EV307=0,EXPORT!EV307="",EXPORT!EV307="0"),"","M")</f>
        <v/>
      </c>
      <c r="P307" s="18" t="str">
        <f>IF(OR(EXPORT!EW307=0,EXPORT!EW307="",EXPORT!EW307="0"),"","N")</f>
        <v/>
      </c>
      <c r="Q307" s="18" t="str">
        <f>IF(OR(EXPORT!EX307=0,EXPORT!EX307="",EXPORT!EX307="0"),"","O")</f>
        <v/>
      </c>
      <c r="R307" s="18" t="str">
        <f>IF(OR(EXPORT!EY307=0,EXPORT!EY307="",EXPORT!EY307="0"),"","P")</f>
        <v/>
      </c>
      <c r="S307" s="18" t="str">
        <f>IF(OR(EXPORT!EZ307=0,EXPORT!EZ307="",EXPORT!EZ307="0"),"","W")</f>
        <v/>
      </c>
      <c r="T307" s="18" t="str">
        <f>IF(OR(EXPORT!FA307=0,EXPORT!FA307="",EXPORT!FA307="0"),"","frei")</f>
        <v/>
      </c>
      <c r="U307" s="18" t="str">
        <f t="shared" si="93"/>
        <v/>
      </c>
      <c r="V307" s="18" t="str">
        <f>IF(A307=3,ROUND(EXPORT!F307,0),"")</f>
        <v/>
      </c>
      <c r="W307" s="18" t="str">
        <f>IF(A307=3,ROUND(EXPORT!J307,0),"")</f>
        <v/>
      </c>
      <c r="X307" s="18" t="str">
        <f>IF(A307=3,ROUND(EXPORT!I307,0),"")</f>
        <v/>
      </c>
      <c r="Y307" s="18" t="str">
        <f>IF(A307=3,ROUND(EXPORT!K307,0),"")</f>
        <v/>
      </c>
      <c r="Z307" s="18" t="str">
        <f>IF(A307=3,ROUND(EXPORT!EG307,1),"")</f>
        <v/>
      </c>
    </row>
    <row r="308" spans="1:26">
      <c r="A308" s="18">
        <f>EXPORT!A308</f>
        <v>0</v>
      </c>
      <c r="B308" s="18" t="str">
        <f>IF(ISBLANK(EXPORT!B308),"",EXPORT!B308)</f>
        <v/>
      </c>
      <c r="C308" s="18" t="str">
        <f t="shared" si="86"/>
        <v/>
      </c>
      <c r="D308" s="18" t="str">
        <f t="shared" si="87"/>
        <v/>
      </c>
      <c r="E308" s="18" t="str">
        <f t="shared" si="90"/>
        <v/>
      </c>
      <c r="F308" s="18" t="str">
        <f>IF(OR(EXPORT!EM308=0,EXPORT!EM308="",EXPORT!EM308="0"),"","A")</f>
        <v/>
      </c>
      <c r="G308" s="18" t="str">
        <f>IF(OR(EXPORT!EN308=0,EXPORT!EN308="",EXPORT!EN308="0"),"","B")</f>
        <v/>
      </c>
      <c r="H308" s="18" t="str">
        <f>IF(OR(EXPORT!EO308=0,EXPORT!EO308="",EXPORT!EO308="0"),"","C")</f>
        <v/>
      </c>
      <c r="I308" s="18" t="str">
        <f>IF(OR(EXPORT!EP308=0,EXPORT!EP308="",EXPORT!EP308="0"),"","D")</f>
        <v/>
      </c>
      <c r="J308" s="18" t="str">
        <f>IF(OR(EXPORT!EQ308=0,EXPORT!EQ308="",EXPORT!EQ308="0"),"","E")</f>
        <v/>
      </c>
      <c r="K308" s="18" t="str">
        <f>IF(OR(EXPORT!ER308=0,EXPORT!ER308="",EXPORT!ER308="0"),"","F")</f>
        <v/>
      </c>
      <c r="L308" s="18" t="str">
        <f>IF(OR(EXPORT!ES308=0,EXPORT!ES308="",EXPORT!ES308="0"),"","G")</f>
        <v/>
      </c>
      <c r="M308" s="18" t="str">
        <f>IF(OR(EXPORT!ET308=0,EXPORT!ET308="",EXPORT!ET308="0"),"","H")</f>
        <v/>
      </c>
      <c r="N308" s="18" t="str">
        <f>IF(OR(EXPORT!EU308=0,EXPORT!EU308="",EXPORT!EU308="0"),"","L")</f>
        <v/>
      </c>
      <c r="O308" s="18" t="str">
        <f>IF(OR(EXPORT!EV308=0,EXPORT!EV308="",EXPORT!EV308="0"),"","M")</f>
        <v/>
      </c>
      <c r="P308" s="18" t="str">
        <f>IF(OR(EXPORT!EW308=0,EXPORT!EW308="",EXPORT!EW308="0"),"","N")</f>
        <v/>
      </c>
      <c r="Q308" s="18" t="str">
        <f>IF(OR(EXPORT!EX308=0,EXPORT!EX308="",EXPORT!EX308="0"),"","O")</f>
        <v/>
      </c>
      <c r="R308" s="18" t="str">
        <f>IF(OR(EXPORT!EY308=0,EXPORT!EY308="",EXPORT!EY308="0"),"","P")</f>
        <v/>
      </c>
      <c r="S308" s="18" t="str">
        <f>IF(OR(EXPORT!EZ308=0,EXPORT!EZ308="",EXPORT!EZ308="0"),"","W")</f>
        <v/>
      </c>
      <c r="T308" s="18" t="str">
        <f>IF(OR(EXPORT!FA308=0,EXPORT!FA308="",EXPORT!FA308="0"),"","frei")</f>
        <v/>
      </c>
      <c r="U308" s="18" t="str">
        <f t="shared" si="93"/>
        <v/>
      </c>
      <c r="V308" s="18" t="str">
        <f>IF(A308=3,ROUND(EXPORT!F308,0),"")</f>
        <v/>
      </c>
      <c r="W308" s="18" t="str">
        <f>IF(A308=3,ROUND(EXPORT!J308,0),"")</f>
        <v/>
      </c>
      <c r="X308" s="18" t="str">
        <f>IF(A308=3,ROUND(EXPORT!I308,0),"")</f>
        <v/>
      </c>
      <c r="Y308" s="18" t="str">
        <f>IF(A308=3,ROUND(EXPORT!K308,0),"")</f>
        <v/>
      </c>
      <c r="Z308" s="18" t="str">
        <f>IF(A308=3,ROUND(EXPORT!EG308,1),"")</f>
        <v/>
      </c>
    </row>
    <row r="309" spans="1:26">
      <c r="A309" s="18">
        <f>EXPORT!A309</f>
        <v>0</v>
      </c>
      <c r="B309" s="18" t="str">
        <f>IF(ISBLANK(EXPORT!B309),"",EXPORT!B309)</f>
        <v/>
      </c>
      <c r="C309" s="18" t="str">
        <f t="shared" si="86"/>
        <v/>
      </c>
      <c r="D309" s="18" t="str">
        <f t="shared" si="87"/>
        <v/>
      </c>
      <c r="E309" s="18" t="str">
        <f t="shared" si="90"/>
        <v/>
      </c>
      <c r="F309" s="18" t="str">
        <f>IF(OR(EXPORT!EM309=0,EXPORT!EM309="",EXPORT!EM309="0"),"","A")</f>
        <v/>
      </c>
      <c r="G309" s="18" t="str">
        <f>IF(OR(EXPORT!EN309=0,EXPORT!EN309="",EXPORT!EN309="0"),"","B")</f>
        <v/>
      </c>
      <c r="H309" s="18" t="str">
        <f>IF(OR(EXPORT!EO309=0,EXPORT!EO309="",EXPORT!EO309="0"),"","C")</f>
        <v/>
      </c>
      <c r="I309" s="18" t="str">
        <f>IF(OR(EXPORT!EP309=0,EXPORT!EP309="",EXPORT!EP309="0"),"","D")</f>
        <v/>
      </c>
      <c r="J309" s="18" t="str">
        <f>IF(OR(EXPORT!EQ309=0,EXPORT!EQ309="",EXPORT!EQ309="0"),"","E")</f>
        <v/>
      </c>
      <c r="K309" s="18" t="str">
        <f>IF(OR(EXPORT!ER309=0,EXPORT!ER309="",EXPORT!ER309="0"),"","F")</f>
        <v/>
      </c>
      <c r="L309" s="18" t="str">
        <f>IF(OR(EXPORT!ES309=0,EXPORT!ES309="",EXPORT!ES309="0"),"","G")</f>
        <v/>
      </c>
      <c r="M309" s="18" t="str">
        <f>IF(OR(EXPORT!ET309=0,EXPORT!ET309="",EXPORT!ET309="0"),"","H")</f>
        <v/>
      </c>
      <c r="N309" s="18" t="str">
        <f>IF(OR(EXPORT!EU309=0,EXPORT!EU309="",EXPORT!EU309="0"),"","L")</f>
        <v/>
      </c>
      <c r="O309" s="18" t="str">
        <f>IF(OR(EXPORT!EV309=0,EXPORT!EV309="",EXPORT!EV309="0"),"","M")</f>
        <v/>
      </c>
      <c r="P309" s="18" t="str">
        <f>IF(OR(EXPORT!EW309=0,EXPORT!EW309="",EXPORT!EW309="0"),"","N")</f>
        <v/>
      </c>
      <c r="Q309" s="18" t="str">
        <f>IF(OR(EXPORT!EX309=0,EXPORT!EX309="",EXPORT!EX309="0"),"","O")</f>
        <v/>
      </c>
      <c r="R309" s="18" t="str">
        <f>IF(OR(EXPORT!EY309=0,EXPORT!EY309="",EXPORT!EY309="0"),"","P")</f>
        <v/>
      </c>
      <c r="S309" s="18" t="str">
        <f>IF(OR(EXPORT!EZ309=0,EXPORT!EZ309="",EXPORT!EZ309="0"),"","W")</f>
        <v/>
      </c>
      <c r="T309" s="18" t="str">
        <f>IF(OR(EXPORT!FA309=0,EXPORT!FA309="",EXPORT!FA309="0"),"","frei")</f>
        <v/>
      </c>
      <c r="U309" s="18" t="str">
        <f t="shared" si="93"/>
        <v/>
      </c>
      <c r="V309" s="18" t="str">
        <f>IF(A309=3,ROUND(EXPORT!F309,0),"")</f>
        <v/>
      </c>
      <c r="W309" s="18" t="str">
        <f>IF(A309=3,ROUND(EXPORT!J309,0),"")</f>
        <v/>
      </c>
      <c r="X309" s="18" t="str">
        <f>IF(A309=3,ROUND(EXPORT!I309,0),"")</f>
        <v/>
      </c>
      <c r="Y309" s="18" t="str">
        <f>IF(A309=3,ROUND(EXPORT!K309,0),"")</f>
        <v/>
      </c>
      <c r="Z309" s="18" t="str">
        <f>IF(A309=3,ROUND(EXPORT!EG309,1),"")</f>
        <v/>
      </c>
    </row>
    <row r="310" spans="1:26">
      <c r="A310" s="18">
        <f>EXPORT!A310</f>
        <v>0</v>
      </c>
      <c r="B310" s="18" t="str">
        <f>IF(ISBLANK(EXPORT!B310),"",EXPORT!B310)</f>
        <v/>
      </c>
      <c r="C310" s="18" t="str">
        <f t="shared" si="86"/>
        <v/>
      </c>
      <c r="D310" s="18" t="str">
        <f t="shared" si="87"/>
        <v/>
      </c>
      <c r="E310" s="18" t="str">
        <f t="shared" si="90"/>
        <v/>
      </c>
      <c r="F310" s="18" t="str">
        <f>IF(OR(EXPORT!EM310=0,EXPORT!EM310="",EXPORT!EM310="0"),"","A")</f>
        <v/>
      </c>
      <c r="G310" s="18" t="str">
        <f>IF(OR(EXPORT!EN310=0,EXPORT!EN310="",EXPORT!EN310="0"),"","B")</f>
        <v/>
      </c>
      <c r="H310" s="18" t="str">
        <f>IF(OR(EXPORT!EO310=0,EXPORT!EO310="",EXPORT!EO310="0"),"","C")</f>
        <v/>
      </c>
      <c r="I310" s="18" t="str">
        <f>IF(OR(EXPORT!EP310=0,EXPORT!EP310="",EXPORT!EP310="0"),"","D")</f>
        <v/>
      </c>
      <c r="J310" s="18" t="str">
        <f>IF(OR(EXPORT!EQ310=0,EXPORT!EQ310="",EXPORT!EQ310="0"),"","E")</f>
        <v/>
      </c>
      <c r="K310" s="18" t="str">
        <f>IF(OR(EXPORT!ER310=0,EXPORT!ER310="",EXPORT!ER310="0"),"","F")</f>
        <v/>
      </c>
      <c r="L310" s="18" t="str">
        <f>IF(OR(EXPORT!ES310=0,EXPORT!ES310="",EXPORT!ES310="0"),"","G")</f>
        <v/>
      </c>
      <c r="M310" s="18" t="str">
        <f>IF(OR(EXPORT!ET310=0,EXPORT!ET310="",EXPORT!ET310="0"),"","H")</f>
        <v/>
      </c>
      <c r="N310" s="18" t="str">
        <f>IF(OR(EXPORT!EU310=0,EXPORT!EU310="",EXPORT!EU310="0"),"","L")</f>
        <v/>
      </c>
      <c r="O310" s="18" t="str">
        <f>IF(OR(EXPORT!EV310=0,EXPORT!EV310="",EXPORT!EV310="0"),"","M")</f>
        <v/>
      </c>
      <c r="P310" s="18" t="str">
        <f>IF(OR(EXPORT!EW310=0,EXPORT!EW310="",EXPORT!EW310="0"),"","N")</f>
        <v/>
      </c>
      <c r="Q310" s="18" t="str">
        <f>IF(OR(EXPORT!EX310=0,EXPORT!EX310="",EXPORT!EX310="0"),"","O")</f>
        <v/>
      </c>
      <c r="R310" s="18" t="str">
        <f>IF(OR(EXPORT!EY310=0,EXPORT!EY310="",EXPORT!EY310="0"),"","P")</f>
        <v/>
      </c>
      <c r="S310" s="18" t="str">
        <f>IF(OR(EXPORT!EZ310=0,EXPORT!EZ310="",EXPORT!EZ310="0"),"","W")</f>
        <v/>
      </c>
      <c r="T310" s="18" t="str">
        <f>IF(OR(EXPORT!FA310=0,EXPORT!FA310="",EXPORT!FA310="0"),"","frei")</f>
        <v/>
      </c>
      <c r="U310" s="18" t="str">
        <f t="shared" si="93"/>
        <v/>
      </c>
      <c r="V310" s="18" t="str">
        <f>IF(A310=3,ROUND(EXPORT!F310,0),"")</f>
        <v/>
      </c>
      <c r="W310" s="18" t="str">
        <f>IF(A310=3,ROUND(EXPORT!J310,0),"")</f>
        <v/>
      </c>
      <c r="X310" s="18" t="str">
        <f>IF(A310=3,ROUND(EXPORT!I310,0),"")</f>
        <v/>
      </c>
      <c r="Y310" s="18" t="str">
        <f>IF(A310=3,ROUND(EXPORT!K310,0),"")</f>
        <v/>
      </c>
      <c r="Z310" s="18" t="str">
        <f>IF(A310=3,ROUND(EXPORT!EG310,1),"")</f>
        <v/>
      </c>
    </row>
    <row r="311" spans="1:26">
      <c r="A311" s="18">
        <f>EXPORT!A311</f>
        <v>0</v>
      </c>
      <c r="B311" s="18" t="str">
        <f>IF(ISBLANK(EXPORT!B311),"",EXPORT!B311)</f>
        <v/>
      </c>
      <c r="C311" s="18" t="str">
        <f t="shared" si="86"/>
        <v/>
      </c>
      <c r="D311" s="18" t="str">
        <f t="shared" si="87"/>
        <v/>
      </c>
      <c r="E311" s="18" t="str">
        <f t="shared" si="90"/>
        <v/>
      </c>
      <c r="F311" s="18" t="str">
        <f>IF(OR(EXPORT!EM311=0,EXPORT!EM311="",EXPORT!EM311="0"),"","A")</f>
        <v/>
      </c>
      <c r="G311" s="18" t="str">
        <f>IF(OR(EXPORT!EN311=0,EXPORT!EN311="",EXPORT!EN311="0"),"","B")</f>
        <v/>
      </c>
      <c r="H311" s="18" t="str">
        <f>IF(OR(EXPORT!EO311=0,EXPORT!EO311="",EXPORT!EO311="0"),"","C")</f>
        <v/>
      </c>
      <c r="I311" s="18" t="str">
        <f>IF(OR(EXPORT!EP311=0,EXPORT!EP311="",EXPORT!EP311="0"),"","D")</f>
        <v/>
      </c>
      <c r="J311" s="18" t="str">
        <f>IF(OR(EXPORT!EQ311=0,EXPORT!EQ311="",EXPORT!EQ311="0"),"","E")</f>
        <v/>
      </c>
      <c r="K311" s="18" t="str">
        <f>IF(OR(EXPORT!ER311=0,EXPORT!ER311="",EXPORT!ER311="0"),"","F")</f>
        <v/>
      </c>
      <c r="L311" s="18" t="str">
        <f>IF(OR(EXPORT!ES311=0,EXPORT!ES311="",EXPORT!ES311="0"),"","G")</f>
        <v/>
      </c>
      <c r="M311" s="18" t="str">
        <f>IF(OR(EXPORT!ET311=0,EXPORT!ET311="",EXPORT!ET311="0"),"","H")</f>
        <v/>
      </c>
      <c r="N311" s="18" t="str">
        <f>IF(OR(EXPORT!EU311=0,EXPORT!EU311="",EXPORT!EU311="0"),"","L")</f>
        <v/>
      </c>
      <c r="O311" s="18" t="str">
        <f>IF(OR(EXPORT!EV311=0,EXPORT!EV311="",EXPORT!EV311="0"),"","M")</f>
        <v/>
      </c>
      <c r="P311" s="18" t="str">
        <f>IF(OR(EXPORT!EW311=0,EXPORT!EW311="",EXPORT!EW311="0"),"","N")</f>
        <v/>
      </c>
      <c r="Q311" s="18" t="str">
        <f>IF(OR(EXPORT!EX311=0,EXPORT!EX311="",EXPORT!EX311="0"),"","O")</f>
        <v/>
      </c>
      <c r="R311" s="18" t="str">
        <f>IF(OR(EXPORT!EY311=0,EXPORT!EY311="",EXPORT!EY311="0"),"","P")</f>
        <v/>
      </c>
      <c r="S311" s="18" t="str">
        <f>IF(OR(EXPORT!EZ311=0,EXPORT!EZ311="",EXPORT!EZ311="0"),"","W")</f>
        <v/>
      </c>
      <c r="T311" s="18" t="str">
        <f>IF(OR(EXPORT!FA311=0,EXPORT!FA311="",EXPORT!FA311="0"),"","frei")</f>
        <v/>
      </c>
      <c r="U311" s="18" t="str">
        <f t="shared" si="93"/>
        <v/>
      </c>
      <c r="V311" s="18" t="str">
        <f>IF(A311=3,ROUND(EXPORT!F311,0),"")</f>
        <v/>
      </c>
      <c r="W311" s="18" t="str">
        <f>IF(A311=3,ROUND(EXPORT!J311,0),"")</f>
        <v/>
      </c>
      <c r="X311" s="18" t="str">
        <f>IF(A311=3,ROUND(EXPORT!I311,0),"")</f>
        <v/>
      </c>
      <c r="Y311" s="18" t="str">
        <f>IF(A311=3,ROUND(EXPORT!K311,0),"")</f>
        <v/>
      </c>
      <c r="Z311" s="18" t="str">
        <f>IF(A311=3,ROUND(EXPORT!EG311,1),"")</f>
        <v/>
      </c>
    </row>
    <row r="312" spans="1:26">
      <c r="A312" s="18">
        <f>EXPORT!A312</f>
        <v>0</v>
      </c>
      <c r="B312" s="18" t="str">
        <f>IF(ISBLANK(EXPORT!B312),"",EXPORT!B312)</f>
        <v/>
      </c>
      <c r="C312" s="18" t="str">
        <f t="shared" si="86"/>
        <v/>
      </c>
      <c r="D312" s="18" t="str">
        <f t="shared" si="87"/>
        <v/>
      </c>
      <c r="E312" s="18" t="str">
        <f t="shared" si="90"/>
        <v/>
      </c>
      <c r="F312" s="18" t="str">
        <f>IF(OR(EXPORT!EM312=0,EXPORT!EM312="",EXPORT!EM312="0"),"","A")</f>
        <v/>
      </c>
      <c r="G312" s="18" t="str">
        <f>IF(OR(EXPORT!EN312=0,EXPORT!EN312="",EXPORT!EN312="0"),"","B")</f>
        <v/>
      </c>
      <c r="H312" s="18" t="str">
        <f>IF(OR(EXPORT!EO312=0,EXPORT!EO312="",EXPORT!EO312="0"),"","C")</f>
        <v/>
      </c>
      <c r="I312" s="18" t="str">
        <f>IF(OR(EXPORT!EP312=0,EXPORT!EP312="",EXPORT!EP312="0"),"","D")</f>
        <v/>
      </c>
      <c r="J312" s="18" t="str">
        <f>IF(OR(EXPORT!EQ312=0,EXPORT!EQ312="",EXPORT!EQ312="0"),"","E")</f>
        <v/>
      </c>
      <c r="K312" s="18" t="str">
        <f>IF(OR(EXPORT!ER312=0,EXPORT!ER312="",EXPORT!ER312="0"),"","F")</f>
        <v/>
      </c>
      <c r="L312" s="18" t="str">
        <f>IF(OR(EXPORT!ES312=0,EXPORT!ES312="",EXPORT!ES312="0"),"","G")</f>
        <v/>
      </c>
      <c r="M312" s="18" t="str">
        <f>IF(OR(EXPORT!ET312=0,EXPORT!ET312="",EXPORT!ET312="0"),"","H")</f>
        <v/>
      </c>
      <c r="N312" s="18" t="str">
        <f>IF(OR(EXPORT!EU312=0,EXPORT!EU312="",EXPORT!EU312="0"),"","L")</f>
        <v/>
      </c>
      <c r="O312" s="18" t="str">
        <f>IF(OR(EXPORT!EV312=0,EXPORT!EV312="",EXPORT!EV312="0"),"","M")</f>
        <v/>
      </c>
      <c r="P312" s="18" t="str">
        <f>IF(OR(EXPORT!EW312=0,EXPORT!EW312="",EXPORT!EW312="0"),"","N")</f>
        <v/>
      </c>
      <c r="Q312" s="18" t="str">
        <f>IF(OR(EXPORT!EX312=0,EXPORT!EX312="",EXPORT!EX312="0"),"","O")</f>
        <v/>
      </c>
      <c r="R312" s="18" t="str">
        <f>IF(OR(EXPORT!EY312=0,EXPORT!EY312="",EXPORT!EY312="0"),"","P")</f>
        <v/>
      </c>
      <c r="S312" s="18" t="str">
        <f>IF(OR(EXPORT!EZ312=0,EXPORT!EZ312="",EXPORT!EZ312="0"),"","W")</f>
        <v/>
      </c>
      <c r="T312" s="18" t="str">
        <f>IF(OR(EXPORT!FA312=0,EXPORT!FA312="",EXPORT!FA312="0"),"","frei")</f>
        <v/>
      </c>
      <c r="U312" s="18" t="str">
        <f t="shared" si="93"/>
        <v/>
      </c>
      <c r="V312" s="18" t="str">
        <f>IF(A312=3,ROUND(EXPORT!F312,0),"")</f>
        <v/>
      </c>
      <c r="W312" s="18" t="str">
        <f>IF(A312=3,ROUND(EXPORT!J312,0),"")</f>
        <v/>
      </c>
      <c r="X312" s="18" t="str">
        <f>IF(A312=3,ROUND(EXPORT!I312,0),"")</f>
        <v/>
      </c>
      <c r="Y312" s="18" t="str">
        <f>IF(A312=3,ROUND(EXPORT!K312,0),"")</f>
        <v/>
      </c>
      <c r="Z312" s="18" t="str">
        <f>IF(A312=3,ROUND(EXPORT!EG312,1),"")</f>
        <v/>
      </c>
    </row>
    <row r="313" spans="1:26">
      <c r="A313" s="18">
        <f>EXPORT!A313</f>
        <v>0</v>
      </c>
      <c r="B313" s="18" t="str">
        <f>IF(ISBLANK(EXPORT!B313),"",EXPORT!B313)</f>
        <v/>
      </c>
      <c r="C313" s="18" t="str">
        <f t="shared" si="86"/>
        <v/>
      </c>
      <c r="D313" s="18" t="str">
        <f t="shared" si="87"/>
        <v/>
      </c>
      <c r="E313" s="18" t="str">
        <f t="shared" si="90"/>
        <v/>
      </c>
      <c r="F313" s="18" t="str">
        <f>IF(OR(EXPORT!EM313=0,EXPORT!EM313="",EXPORT!EM313="0"),"","A")</f>
        <v/>
      </c>
      <c r="G313" s="18" t="str">
        <f>IF(OR(EXPORT!EN313=0,EXPORT!EN313="",EXPORT!EN313="0"),"","B")</f>
        <v/>
      </c>
      <c r="H313" s="18" t="str">
        <f>IF(OR(EXPORT!EO313=0,EXPORT!EO313="",EXPORT!EO313="0"),"","C")</f>
        <v/>
      </c>
      <c r="I313" s="18" t="str">
        <f>IF(OR(EXPORT!EP313=0,EXPORT!EP313="",EXPORT!EP313="0"),"","D")</f>
        <v/>
      </c>
      <c r="J313" s="18" t="str">
        <f>IF(OR(EXPORT!EQ313=0,EXPORT!EQ313="",EXPORT!EQ313="0"),"","E")</f>
        <v/>
      </c>
      <c r="K313" s="18" t="str">
        <f>IF(OR(EXPORT!ER313=0,EXPORT!ER313="",EXPORT!ER313="0"),"","F")</f>
        <v/>
      </c>
      <c r="L313" s="18" t="str">
        <f>IF(OR(EXPORT!ES313=0,EXPORT!ES313="",EXPORT!ES313="0"),"","G")</f>
        <v/>
      </c>
      <c r="M313" s="18" t="str">
        <f>IF(OR(EXPORT!ET313=0,EXPORT!ET313="",EXPORT!ET313="0"),"","H")</f>
        <v/>
      </c>
      <c r="N313" s="18" t="str">
        <f>IF(OR(EXPORT!EU313=0,EXPORT!EU313="",EXPORT!EU313="0"),"","L")</f>
        <v/>
      </c>
      <c r="O313" s="18" t="str">
        <f>IF(OR(EXPORT!EV313=0,EXPORT!EV313="",EXPORT!EV313="0"),"","M")</f>
        <v/>
      </c>
      <c r="P313" s="18" t="str">
        <f>IF(OR(EXPORT!EW313=0,EXPORT!EW313="",EXPORT!EW313="0"),"","N")</f>
        <v/>
      </c>
      <c r="Q313" s="18" t="str">
        <f>IF(OR(EXPORT!EX313=0,EXPORT!EX313="",EXPORT!EX313="0"),"","O")</f>
        <v/>
      </c>
      <c r="R313" s="18" t="str">
        <f>IF(OR(EXPORT!EY313=0,EXPORT!EY313="",EXPORT!EY313="0"),"","P")</f>
        <v/>
      </c>
      <c r="S313" s="18" t="str">
        <f>IF(OR(EXPORT!EZ313=0,EXPORT!EZ313="",EXPORT!EZ313="0"),"","W")</f>
        <v/>
      </c>
      <c r="T313" s="18" t="str">
        <f>IF(OR(EXPORT!FA313=0,EXPORT!FA313="",EXPORT!FA313="0"),"","frei")</f>
        <v/>
      </c>
      <c r="U313" s="18" t="str">
        <f t="shared" si="93"/>
        <v/>
      </c>
      <c r="V313" s="18" t="str">
        <f>IF(A313=3,ROUND(EXPORT!F313,0),"")</f>
        <v/>
      </c>
      <c r="W313" s="18" t="str">
        <f>IF(A313=3,ROUND(EXPORT!J313,0),"")</f>
        <v/>
      </c>
      <c r="X313" s="18" t="str">
        <f>IF(A313=3,ROUND(EXPORT!I313,0),"")</f>
        <v/>
      </c>
      <c r="Y313" s="18" t="str">
        <f>IF(A313=3,ROUND(EXPORT!K313,0),"")</f>
        <v/>
      </c>
      <c r="Z313" s="18" t="str">
        <f>IF(A313=3,ROUND(EXPORT!EG313,1),"")</f>
        <v/>
      </c>
    </row>
    <row r="314" spans="1:26">
      <c r="A314" s="18">
        <f>EXPORT!A314</f>
        <v>0</v>
      </c>
      <c r="B314" s="18" t="str">
        <f>IF(ISBLANK(EXPORT!B314),"",EXPORT!B314)</f>
        <v/>
      </c>
      <c r="C314" s="18" t="str">
        <f t="shared" si="86"/>
        <v/>
      </c>
      <c r="D314" s="18" t="str">
        <f t="shared" si="87"/>
        <v/>
      </c>
      <c r="E314" s="18" t="str">
        <f t="shared" si="90"/>
        <v/>
      </c>
      <c r="F314" s="18" t="str">
        <f>IF(OR(EXPORT!EM314=0,EXPORT!EM314="",EXPORT!EM314="0"),"","A")</f>
        <v/>
      </c>
      <c r="G314" s="18" t="str">
        <f>IF(OR(EXPORT!EN314=0,EXPORT!EN314="",EXPORT!EN314="0"),"","B")</f>
        <v/>
      </c>
      <c r="H314" s="18" t="str">
        <f>IF(OR(EXPORT!EO314=0,EXPORT!EO314="",EXPORT!EO314="0"),"","C")</f>
        <v/>
      </c>
      <c r="I314" s="18" t="str">
        <f>IF(OR(EXPORT!EP314=0,EXPORT!EP314="",EXPORT!EP314="0"),"","D")</f>
        <v/>
      </c>
      <c r="J314" s="18" t="str">
        <f>IF(OR(EXPORT!EQ314=0,EXPORT!EQ314="",EXPORT!EQ314="0"),"","E")</f>
        <v/>
      </c>
      <c r="K314" s="18" t="str">
        <f>IF(OR(EXPORT!ER314=0,EXPORT!ER314="",EXPORT!ER314="0"),"","F")</f>
        <v/>
      </c>
      <c r="L314" s="18" t="str">
        <f>IF(OR(EXPORT!ES314=0,EXPORT!ES314="",EXPORT!ES314="0"),"","G")</f>
        <v/>
      </c>
      <c r="M314" s="18" t="str">
        <f>IF(OR(EXPORT!ET314=0,EXPORT!ET314="",EXPORT!ET314="0"),"","H")</f>
        <v/>
      </c>
      <c r="N314" s="18" t="str">
        <f>IF(OR(EXPORT!EU314=0,EXPORT!EU314="",EXPORT!EU314="0"),"","L")</f>
        <v/>
      </c>
      <c r="O314" s="18" t="str">
        <f>IF(OR(EXPORT!EV314=0,EXPORT!EV314="",EXPORT!EV314="0"),"","M")</f>
        <v/>
      </c>
      <c r="P314" s="18" t="str">
        <f>IF(OR(EXPORT!EW314=0,EXPORT!EW314="",EXPORT!EW314="0"),"","N")</f>
        <v/>
      </c>
      <c r="Q314" s="18" t="str">
        <f>IF(OR(EXPORT!EX314=0,EXPORT!EX314="",EXPORT!EX314="0"),"","O")</f>
        <v/>
      </c>
      <c r="R314" s="18" t="str">
        <f>IF(OR(EXPORT!EY314=0,EXPORT!EY314="",EXPORT!EY314="0"),"","P")</f>
        <v/>
      </c>
      <c r="S314" s="18" t="str">
        <f>IF(OR(EXPORT!EZ314=0,EXPORT!EZ314="",EXPORT!EZ314="0"),"","W")</f>
        <v/>
      </c>
      <c r="T314" s="18" t="str">
        <f>IF(OR(EXPORT!FA314=0,EXPORT!FA314="",EXPORT!FA314="0"),"","frei")</f>
        <v/>
      </c>
      <c r="U314" s="18" t="str">
        <f t="shared" si="93"/>
        <v/>
      </c>
      <c r="V314" s="18" t="str">
        <f>IF(A314=3,ROUND(EXPORT!F314,0),"")</f>
        <v/>
      </c>
      <c r="W314" s="18" t="str">
        <f>IF(A314=3,ROUND(EXPORT!J314,0),"")</f>
        <v/>
      </c>
      <c r="X314" s="18" t="str">
        <f>IF(A314=3,ROUND(EXPORT!I314,0),"")</f>
        <v/>
      </c>
      <c r="Y314" s="18" t="str">
        <f>IF(A314=3,ROUND(EXPORT!K314,0),"")</f>
        <v/>
      </c>
      <c r="Z314" s="18" t="str">
        <f>IF(A314=3,ROUND(EXPORT!EG314,1),"")</f>
        <v/>
      </c>
    </row>
    <row r="315" spans="1:26">
      <c r="A315" s="18">
        <f>EXPORT!A315</f>
        <v>0</v>
      </c>
      <c r="B315" s="18" t="str">
        <f>IF(ISBLANK(EXPORT!B315),"",EXPORT!B315)</f>
        <v/>
      </c>
      <c r="C315" s="18" t="str">
        <f t="shared" si="86"/>
        <v/>
      </c>
      <c r="D315" s="18" t="str">
        <f t="shared" si="87"/>
        <v/>
      </c>
      <c r="E315" s="18" t="str">
        <f t="shared" si="90"/>
        <v/>
      </c>
      <c r="F315" s="18" t="str">
        <f>IF(OR(EXPORT!EM315=0,EXPORT!EM315="",EXPORT!EM315="0"),"","A")</f>
        <v/>
      </c>
      <c r="G315" s="18" t="str">
        <f>IF(OR(EXPORT!EN315=0,EXPORT!EN315="",EXPORT!EN315="0"),"","B")</f>
        <v/>
      </c>
      <c r="H315" s="18" t="str">
        <f>IF(OR(EXPORT!EO315=0,EXPORT!EO315="",EXPORT!EO315="0"),"","C")</f>
        <v/>
      </c>
      <c r="I315" s="18" t="str">
        <f>IF(OR(EXPORT!EP315=0,EXPORT!EP315="",EXPORT!EP315="0"),"","D")</f>
        <v/>
      </c>
      <c r="J315" s="18" t="str">
        <f>IF(OR(EXPORT!EQ315=0,EXPORT!EQ315="",EXPORT!EQ315="0"),"","E")</f>
        <v/>
      </c>
      <c r="K315" s="18" t="str">
        <f>IF(OR(EXPORT!ER315=0,EXPORT!ER315="",EXPORT!ER315="0"),"","F")</f>
        <v/>
      </c>
      <c r="L315" s="18" t="str">
        <f>IF(OR(EXPORT!ES315=0,EXPORT!ES315="",EXPORT!ES315="0"),"","G")</f>
        <v/>
      </c>
      <c r="M315" s="18" t="str">
        <f>IF(OR(EXPORT!ET315=0,EXPORT!ET315="",EXPORT!ET315="0"),"","H")</f>
        <v/>
      </c>
      <c r="N315" s="18" t="str">
        <f>IF(OR(EXPORT!EU315=0,EXPORT!EU315="",EXPORT!EU315="0"),"","L")</f>
        <v/>
      </c>
      <c r="O315" s="18" t="str">
        <f>IF(OR(EXPORT!EV315=0,EXPORT!EV315="",EXPORT!EV315="0"),"","M")</f>
        <v/>
      </c>
      <c r="P315" s="18" t="str">
        <f>IF(OR(EXPORT!EW315=0,EXPORT!EW315="",EXPORT!EW315="0"),"","N")</f>
        <v/>
      </c>
      <c r="Q315" s="18" t="str">
        <f>IF(OR(EXPORT!EX315=0,EXPORT!EX315="",EXPORT!EX315="0"),"","O")</f>
        <v/>
      </c>
      <c r="R315" s="18" t="str">
        <f>IF(OR(EXPORT!EY315=0,EXPORT!EY315="",EXPORT!EY315="0"),"","P")</f>
        <v/>
      </c>
      <c r="S315" s="18" t="str">
        <f>IF(OR(EXPORT!EZ315=0,EXPORT!EZ315="",EXPORT!EZ315="0"),"","W")</f>
        <v/>
      </c>
      <c r="T315" s="18" t="str">
        <f>IF(OR(EXPORT!FA315=0,EXPORT!FA315="",EXPORT!FA315="0"),"","frei")</f>
        <v/>
      </c>
      <c r="U315" s="18" t="str">
        <f t="shared" si="93"/>
        <v/>
      </c>
      <c r="V315" s="18" t="str">
        <f>IF(A315=3,ROUND(EXPORT!F315,0),"")</f>
        <v/>
      </c>
      <c r="W315" s="18" t="str">
        <f>IF(A315=3,ROUND(EXPORT!J315,0),"")</f>
        <v/>
      </c>
      <c r="X315" s="18" t="str">
        <f>IF(A315=3,ROUND(EXPORT!I315,0),"")</f>
        <v/>
      </c>
      <c r="Y315" s="18" t="str">
        <f>IF(A315=3,ROUND(EXPORT!K315,0),"")</f>
        <v/>
      </c>
      <c r="Z315" s="18" t="str">
        <f>IF(A315=3,ROUND(EXPORT!EG315,1),"")</f>
        <v/>
      </c>
    </row>
    <row r="316" spans="1:26">
      <c r="A316" s="18">
        <f>EXPORT!A316</f>
        <v>0</v>
      </c>
      <c r="B316" s="18" t="str">
        <f>IF(ISBLANK(EXPORT!B316),"",EXPORT!B316)</f>
        <v/>
      </c>
      <c r="C316" s="18" t="str">
        <f t="shared" si="86"/>
        <v/>
      </c>
      <c r="D316" s="18" t="str">
        <f t="shared" si="87"/>
        <v/>
      </c>
      <c r="E316" s="18" t="str">
        <f t="shared" si="90"/>
        <v/>
      </c>
      <c r="F316" s="18" t="str">
        <f>IF(OR(EXPORT!EM316=0,EXPORT!EM316="",EXPORT!EM316="0"),"","A")</f>
        <v/>
      </c>
      <c r="G316" s="18" t="str">
        <f>IF(OR(EXPORT!EN316=0,EXPORT!EN316="",EXPORT!EN316="0"),"","B")</f>
        <v/>
      </c>
      <c r="H316" s="18" t="str">
        <f>IF(OR(EXPORT!EO316=0,EXPORT!EO316="",EXPORT!EO316="0"),"","C")</f>
        <v/>
      </c>
      <c r="I316" s="18" t="str">
        <f>IF(OR(EXPORT!EP316=0,EXPORT!EP316="",EXPORT!EP316="0"),"","D")</f>
        <v/>
      </c>
      <c r="J316" s="18" t="str">
        <f>IF(OR(EXPORT!EQ316=0,EXPORT!EQ316="",EXPORT!EQ316="0"),"","E")</f>
        <v/>
      </c>
      <c r="K316" s="18" t="str">
        <f>IF(OR(EXPORT!ER316=0,EXPORT!ER316="",EXPORT!ER316="0"),"","F")</f>
        <v/>
      </c>
      <c r="L316" s="18" t="str">
        <f>IF(OR(EXPORT!ES316=0,EXPORT!ES316="",EXPORT!ES316="0"),"","G")</f>
        <v/>
      </c>
      <c r="M316" s="18" t="str">
        <f>IF(OR(EXPORT!ET316=0,EXPORT!ET316="",EXPORT!ET316="0"),"","H")</f>
        <v/>
      </c>
      <c r="N316" s="18" t="str">
        <f>IF(OR(EXPORT!EU316=0,EXPORT!EU316="",EXPORT!EU316="0"),"","L")</f>
        <v/>
      </c>
      <c r="O316" s="18" t="str">
        <f>IF(OR(EXPORT!EV316=0,EXPORT!EV316="",EXPORT!EV316="0"),"","M")</f>
        <v/>
      </c>
      <c r="P316" s="18" t="str">
        <f>IF(OR(EXPORT!EW316=0,EXPORT!EW316="",EXPORT!EW316="0"),"","N")</f>
        <v/>
      </c>
      <c r="Q316" s="18" t="str">
        <f>IF(OR(EXPORT!EX316=0,EXPORT!EX316="",EXPORT!EX316="0"),"","O")</f>
        <v/>
      </c>
      <c r="R316" s="18" t="str">
        <f>IF(OR(EXPORT!EY316=0,EXPORT!EY316="",EXPORT!EY316="0"),"","P")</f>
        <v/>
      </c>
      <c r="S316" s="18" t="str">
        <f>IF(OR(EXPORT!EZ316=0,EXPORT!EZ316="",EXPORT!EZ316="0"),"","W")</f>
        <v/>
      </c>
      <c r="T316" s="18" t="str">
        <f>IF(OR(EXPORT!FA316=0,EXPORT!FA316="",EXPORT!FA316="0"),"","frei")</f>
        <v/>
      </c>
      <c r="U316" s="18" t="str">
        <f t="shared" si="93"/>
        <v/>
      </c>
      <c r="V316" s="18" t="str">
        <f>IF(A316=3,ROUND(EXPORT!F316,0),"")</f>
        <v/>
      </c>
      <c r="W316" s="18" t="str">
        <f>IF(A316=3,ROUND(EXPORT!J316,0),"")</f>
        <v/>
      </c>
      <c r="X316" s="18" t="str">
        <f>IF(A316=3,ROUND(EXPORT!I316,0),"")</f>
        <v/>
      </c>
      <c r="Y316" s="18" t="str">
        <f>IF(A316=3,ROUND(EXPORT!K316,0),"")</f>
        <v/>
      </c>
      <c r="Z316" s="18" t="str">
        <f>IF(A316=3,ROUND(EXPORT!EG316,1),"")</f>
        <v/>
      </c>
    </row>
    <row r="317" spans="1:26">
      <c r="A317" s="18">
        <f>EXPORT!A317</f>
        <v>0</v>
      </c>
      <c r="B317" s="18" t="str">
        <f>IF(ISBLANK(EXPORT!B317),"",EXPORT!B317)</f>
        <v/>
      </c>
      <c r="C317" s="18" t="str">
        <f t="shared" si="86"/>
        <v/>
      </c>
      <c r="D317" s="18" t="str">
        <f t="shared" si="87"/>
        <v/>
      </c>
      <c r="E317" s="18" t="str">
        <f t="shared" si="90"/>
        <v/>
      </c>
      <c r="F317" s="18" t="str">
        <f>IF(OR(EXPORT!EM317=0,EXPORT!EM317="",EXPORT!EM317="0"),"","A")</f>
        <v/>
      </c>
      <c r="G317" s="18" t="str">
        <f>IF(OR(EXPORT!EN317=0,EXPORT!EN317="",EXPORT!EN317="0"),"","B")</f>
        <v/>
      </c>
      <c r="H317" s="18" t="str">
        <f>IF(OR(EXPORT!EO317=0,EXPORT!EO317="",EXPORT!EO317="0"),"","C")</f>
        <v/>
      </c>
      <c r="I317" s="18" t="str">
        <f>IF(OR(EXPORT!EP317=0,EXPORT!EP317="",EXPORT!EP317="0"),"","D")</f>
        <v/>
      </c>
      <c r="J317" s="18" t="str">
        <f>IF(OR(EXPORT!EQ317=0,EXPORT!EQ317="",EXPORT!EQ317="0"),"","E")</f>
        <v/>
      </c>
      <c r="K317" s="18" t="str">
        <f>IF(OR(EXPORT!ER317=0,EXPORT!ER317="",EXPORT!ER317="0"),"","F")</f>
        <v/>
      </c>
      <c r="L317" s="18" t="str">
        <f>IF(OR(EXPORT!ES317=0,EXPORT!ES317="",EXPORT!ES317="0"),"","G")</f>
        <v/>
      </c>
      <c r="M317" s="18" t="str">
        <f>IF(OR(EXPORT!ET317=0,EXPORT!ET317="",EXPORT!ET317="0"),"","H")</f>
        <v/>
      </c>
      <c r="N317" s="18" t="str">
        <f>IF(OR(EXPORT!EU317=0,EXPORT!EU317="",EXPORT!EU317="0"),"","L")</f>
        <v/>
      </c>
      <c r="O317" s="18" t="str">
        <f>IF(OR(EXPORT!EV317=0,EXPORT!EV317="",EXPORT!EV317="0"),"","M")</f>
        <v/>
      </c>
      <c r="P317" s="18" t="str">
        <f>IF(OR(EXPORT!EW317=0,EXPORT!EW317="",EXPORT!EW317="0"),"","N")</f>
        <v/>
      </c>
      <c r="Q317" s="18" t="str">
        <f>IF(OR(EXPORT!EX317=0,EXPORT!EX317="",EXPORT!EX317="0"),"","O")</f>
        <v/>
      </c>
      <c r="R317" s="18" t="str">
        <f>IF(OR(EXPORT!EY317=0,EXPORT!EY317="",EXPORT!EY317="0"),"","P")</f>
        <v/>
      </c>
      <c r="S317" s="18" t="str">
        <f>IF(OR(EXPORT!EZ317=0,EXPORT!EZ317="",EXPORT!EZ317="0"),"","W")</f>
        <v/>
      </c>
      <c r="T317" s="18" t="str">
        <f>IF(OR(EXPORT!FA317=0,EXPORT!FA317="",EXPORT!FA317="0"),"","frei")</f>
        <v/>
      </c>
      <c r="U317" s="18" t="str">
        <f t="shared" si="93"/>
        <v/>
      </c>
      <c r="V317" s="18" t="str">
        <f>IF(A317=3,ROUND(EXPORT!F317,0),"")</f>
        <v/>
      </c>
      <c r="W317" s="18" t="str">
        <f>IF(A317=3,ROUND(EXPORT!J317,0),"")</f>
        <v/>
      </c>
      <c r="X317" s="18" t="str">
        <f>IF(A317=3,ROUND(EXPORT!I317,0),"")</f>
        <v/>
      </c>
      <c r="Y317" s="18" t="str">
        <f>IF(A317=3,ROUND(EXPORT!K317,0),"")</f>
        <v/>
      </c>
      <c r="Z317" s="18" t="str">
        <f>IF(A317=3,ROUND(EXPORT!EG317,1),"")</f>
        <v/>
      </c>
    </row>
    <row r="318" spans="1:26">
      <c r="A318" s="18">
        <f>EXPORT!A318</f>
        <v>0</v>
      </c>
      <c r="B318" s="18" t="str">
        <f>IF(ISBLANK(EXPORT!B318),"",EXPORT!B318)</f>
        <v/>
      </c>
      <c r="C318" s="18" t="str">
        <f t="shared" si="86"/>
        <v/>
      </c>
      <c r="D318" s="18" t="str">
        <f t="shared" si="87"/>
        <v/>
      </c>
      <c r="E318" s="18" t="str">
        <f t="shared" si="90"/>
        <v/>
      </c>
      <c r="F318" s="18" t="str">
        <f>IF(OR(EXPORT!EM318=0,EXPORT!EM318="",EXPORT!EM318="0"),"","A")</f>
        <v/>
      </c>
      <c r="G318" s="18" t="str">
        <f>IF(OR(EXPORT!EN318=0,EXPORT!EN318="",EXPORT!EN318="0"),"","B")</f>
        <v/>
      </c>
      <c r="H318" s="18" t="str">
        <f>IF(OR(EXPORT!EO318=0,EXPORT!EO318="",EXPORT!EO318="0"),"","C")</f>
        <v/>
      </c>
      <c r="I318" s="18" t="str">
        <f>IF(OR(EXPORT!EP318=0,EXPORT!EP318="",EXPORT!EP318="0"),"","D")</f>
        <v/>
      </c>
      <c r="J318" s="18" t="str">
        <f>IF(OR(EXPORT!EQ318=0,EXPORT!EQ318="",EXPORT!EQ318="0"),"","E")</f>
        <v/>
      </c>
      <c r="K318" s="18" t="str">
        <f>IF(OR(EXPORT!ER318=0,EXPORT!ER318="",EXPORT!ER318="0"),"","F")</f>
        <v/>
      </c>
      <c r="L318" s="18" t="str">
        <f>IF(OR(EXPORT!ES318=0,EXPORT!ES318="",EXPORT!ES318="0"),"","G")</f>
        <v/>
      </c>
      <c r="M318" s="18" t="str">
        <f>IF(OR(EXPORT!ET318=0,EXPORT!ET318="",EXPORT!ET318="0"),"","H")</f>
        <v/>
      </c>
      <c r="N318" s="18" t="str">
        <f>IF(OR(EXPORT!EU318=0,EXPORT!EU318="",EXPORT!EU318="0"),"","L")</f>
        <v/>
      </c>
      <c r="O318" s="18" t="str">
        <f>IF(OR(EXPORT!EV318=0,EXPORT!EV318="",EXPORT!EV318="0"),"","M")</f>
        <v/>
      </c>
      <c r="P318" s="18" t="str">
        <f>IF(OR(EXPORT!EW318=0,EXPORT!EW318="",EXPORT!EW318="0"),"","N")</f>
        <v/>
      </c>
      <c r="Q318" s="18" t="str">
        <f>IF(OR(EXPORT!EX318=0,EXPORT!EX318="",EXPORT!EX318="0"),"","O")</f>
        <v/>
      </c>
      <c r="R318" s="18" t="str">
        <f>IF(OR(EXPORT!EY318=0,EXPORT!EY318="",EXPORT!EY318="0"),"","P")</f>
        <v/>
      </c>
      <c r="S318" s="18" t="str">
        <f>IF(OR(EXPORT!EZ318=0,EXPORT!EZ318="",EXPORT!EZ318="0"),"","W")</f>
        <v/>
      </c>
      <c r="T318" s="18" t="str">
        <f>IF(OR(EXPORT!FA318=0,EXPORT!FA318="",EXPORT!FA318="0"),"","frei")</f>
        <v/>
      </c>
      <c r="U318" s="18" t="str">
        <f t="shared" si="93"/>
        <v/>
      </c>
      <c r="V318" s="18" t="str">
        <f>IF(A318=3,ROUND(EXPORT!F318,0),"")</f>
        <v/>
      </c>
      <c r="W318" s="18" t="str">
        <f>IF(A318=3,ROUND(EXPORT!J318,0),"")</f>
        <v/>
      </c>
      <c r="X318" s="18" t="str">
        <f>IF(A318=3,ROUND(EXPORT!I318,0),"")</f>
        <v/>
      </c>
      <c r="Y318" s="18" t="str">
        <f>IF(A318=3,ROUND(EXPORT!K318,0),"")</f>
        <v/>
      </c>
      <c r="Z318" s="18" t="str">
        <f>IF(A318=3,ROUND(EXPORT!EG318,1),"")</f>
        <v/>
      </c>
    </row>
    <row r="319" spans="1:26">
      <c r="A319" s="18">
        <f>EXPORT!A319</f>
        <v>0</v>
      </c>
      <c r="B319" s="18" t="str">
        <f>IF(ISBLANK(EXPORT!B319),"",EXPORT!B319)</f>
        <v/>
      </c>
      <c r="C319" s="18" t="str">
        <f t="shared" si="86"/>
        <v/>
      </c>
      <c r="D319" s="18" t="str">
        <f t="shared" si="87"/>
        <v/>
      </c>
      <c r="E319" s="18" t="str">
        <f t="shared" si="90"/>
        <v/>
      </c>
      <c r="F319" s="18" t="str">
        <f>IF(OR(EXPORT!EM319=0,EXPORT!EM319="",EXPORT!EM319="0"),"","A")</f>
        <v/>
      </c>
      <c r="G319" s="18" t="str">
        <f>IF(OR(EXPORT!EN319=0,EXPORT!EN319="",EXPORT!EN319="0"),"","B")</f>
        <v/>
      </c>
      <c r="H319" s="18" t="str">
        <f>IF(OR(EXPORT!EO319=0,EXPORT!EO319="",EXPORT!EO319="0"),"","C")</f>
        <v/>
      </c>
      <c r="I319" s="18" t="str">
        <f>IF(OR(EXPORT!EP319=0,EXPORT!EP319="",EXPORT!EP319="0"),"","D")</f>
        <v/>
      </c>
      <c r="J319" s="18" t="str">
        <f>IF(OR(EXPORT!EQ319=0,EXPORT!EQ319="",EXPORT!EQ319="0"),"","E")</f>
        <v/>
      </c>
      <c r="K319" s="18" t="str">
        <f>IF(OR(EXPORT!ER319=0,EXPORT!ER319="",EXPORT!ER319="0"),"","F")</f>
        <v/>
      </c>
      <c r="L319" s="18" t="str">
        <f>IF(OR(EXPORT!ES319=0,EXPORT!ES319="",EXPORT!ES319="0"),"","G")</f>
        <v/>
      </c>
      <c r="M319" s="18" t="str">
        <f>IF(OR(EXPORT!ET319=0,EXPORT!ET319="",EXPORT!ET319="0"),"","H")</f>
        <v/>
      </c>
      <c r="N319" s="18" t="str">
        <f>IF(OR(EXPORT!EU319=0,EXPORT!EU319="",EXPORT!EU319="0"),"","L")</f>
        <v/>
      </c>
      <c r="O319" s="18" t="str">
        <f>IF(OR(EXPORT!EV319=0,EXPORT!EV319="",EXPORT!EV319="0"),"","M")</f>
        <v/>
      </c>
      <c r="P319" s="18" t="str">
        <f>IF(OR(EXPORT!EW319=0,EXPORT!EW319="",EXPORT!EW319="0"),"","N")</f>
        <v/>
      </c>
      <c r="Q319" s="18" t="str">
        <f>IF(OR(EXPORT!EX319=0,EXPORT!EX319="",EXPORT!EX319="0"),"","O")</f>
        <v/>
      </c>
      <c r="R319" s="18" t="str">
        <f>IF(OR(EXPORT!EY319=0,EXPORT!EY319="",EXPORT!EY319="0"),"","P")</f>
        <v/>
      </c>
      <c r="S319" s="18" t="str">
        <f>IF(OR(EXPORT!EZ319=0,EXPORT!EZ319="",EXPORT!EZ319="0"),"","W")</f>
        <v/>
      </c>
      <c r="T319" s="18" t="str">
        <f>IF(OR(EXPORT!FA319=0,EXPORT!FA319="",EXPORT!FA319="0"),"","frei")</f>
        <v/>
      </c>
      <c r="U319" s="18" t="str">
        <f t="shared" si="93"/>
        <v/>
      </c>
      <c r="V319" s="18" t="str">
        <f>IF(A319=3,ROUND(EXPORT!F319,0),"")</f>
        <v/>
      </c>
      <c r="W319" s="18" t="str">
        <f>IF(A319=3,ROUND(EXPORT!J319,0),"")</f>
        <v/>
      </c>
      <c r="X319" s="18" t="str">
        <f>IF(A319=3,ROUND(EXPORT!I319,0),"")</f>
        <v/>
      </c>
      <c r="Y319" s="18" t="str">
        <f>IF(A319=3,ROUND(EXPORT!K319,0),"")</f>
        <v/>
      </c>
      <c r="Z319" s="18" t="str">
        <f>IF(A319=3,ROUND(EXPORT!EG319,1),"")</f>
        <v/>
      </c>
    </row>
    <row r="320" spans="1:26">
      <c r="A320" s="18">
        <f>EXPORT!A320</f>
        <v>0</v>
      </c>
      <c r="B320" s="18" t="str">
        <f>IF(ISBLANK(EXPORT!B320),"",EXPORT!B320)</f>
        <v/>
      </c>
      <c r="C320" s="18" t="str">
        <f t="shared" si="86"/>
        <v/>
      </c>
      <c r="D320" s="18" t="str">
        <f t="shared" si="87"/>
        <v/>
      </c>
      <c r="E320" s="18" t="str">
        <f t="shared" si="90"/>
        <v/>
      </c>
      <c r="F320" s="18" t="str">
        <f>IF(OR(EXPORT!EM320=0,EXPORT!EM320="",EXPORT!EM320="0"),"","A")</f>
        <v/>
      </c>
      <c r="G320" s="18" t="str">
        <f>IF(OR(EXPORT!EN320=0,EXPORT!EN320="",EXPORT!EN320="0"),"","B")</f>
        <v/>
      </c>
      <c r="H320" s="18" t="str">
        <f>IF(OR(EXPORT!EO320=0,EXPORT!EO320="",EXPORT!EO320="0"),"","C")</f>
        <v/>
      </c>
      <c r="I320" s="18" t="str">
        <f>IF(OR(EXPORT!EP320=0,EXPORT!EP320="",EXPORT!EP320="0"),"","D")</f>
        <v/>
      </c>
      <c r="J320" s="18" t="str">
        <f>IF(OR(EXPORT!EQ320=0,EXPORT!EQ320="",EXPORT!EQ320="0"),"","E")</f>
        <v/>
      </c>
      <c r="K320" s="18" t="str">
        <f>IF(OR(EXPORT!ER320=0,EXPORT!ER320="",EXPORT!ER320="0"),"","F")</f>
        <v/>
      </c>
      <c r="L320" s="18" t="str">
        <f>IF(OR(EXPORT!ES320=0,EXPORT!ES320="",EXPORT!ES320="0"),"","G")</f>
        <v/>
      </c>
      <c r="M320" s="18" t="str">
        <f>IF(OR(EXPORT!ET320=0,EXPORT!ET320="",EXPORT!ET320="0"),"","H")</f>
        <v/>
      </c>
      <c r="N320" s="18" t="str">
        <f>IF(OR(EXPORT!EU320=0,EXPORT!EU320="",EXPORT!EU320="0"),"","L")</f>
        <v/>
      </c>
      <c r="O320" s="18" t="str">
        <f>IF(OR(EXPORT!EV320=0,EXPORT!EV320="",EXPORT!EV320="0"),"","M")</f>
        <v/>
      </c>
      <c r="P320" s="18" t="str">
        <f>IF(OR(EXPORT!EW320=0,EXPORT!EW320="",EXPORT!EW320="0"),"","N")</f>
        <v/>
      </c>
      <c r="Q320" s="18" t="str">
        <f>IF(OR(EXPORT!EX320=0,EXPORT!EX320="",EXPORT!EX320="0"),"","O")</f>
        <v/>
      </c>
      <c r="R320" s="18" t="str">
        <f>IF(OR(EXPORT!EY320=0,EXPORT!EY320="",EXPORT!EY320="0"),"","P")</f>
        <v/>
      </c>
      <c r="S320" s="18" t="str">
        <f>IF(OR(EXPORT!EZ320=0,EXPORT!EZ320="",EXPORT!EZ320="0"),"","W")</f>
        <v/>
      </c>
      <c r="T320" s="18" t="str">
        <f>IF(OR(EXPORT!FA320=0,EXPORT!FA320="",EXPORT!FA320="0"),"","frei")</f>
        <v/>
      </c>
      <c r="U320" s="18" t="str">
        <f t="shared" si="93"/>
        <v/>
      </c>
      <c r="V320" s="18" t="str">
        <f>IF(A320=3,ROUND(EXPORT!F320,0),"")</f>
        <v/>
      </c>
      <c r="W320" s="18" t="str">
        <f>IF(A320=3,ROUND(EXPORT!J320,0),"")</f>
        <v/>
      </c>
      <c r="X320" s="18" t="str">
        <f>IF(A320=3,ROUND(EXPORT!I320,0),"")</f>
        <v/>
      </c>
      <c r="Y320" s="18" t="str">
        <f>IF(A320=3,ROUND(EXPORT!K320,0),"")</f>
        <v/>
      </c>
      <c r="Z320" s="18" t="str">
        <f>IF(A320=3,ROUND(EXPORT!EG320,1),"")</f>
        <v/>
      </c>
    </row>
    <row r="321" spans="1:26">
      <c r="A321" s="18">
        <f>EXPORT!A321</f>
        <v>0</v>
      </c>
      <c r="B321" s="18" t="str">
        <f>IF(ISBLANK(EXPORT!B321),"",EXPORT!B321)</f>
        <v/>
      </c>
      <c r="C321" s="18" t="str">
        <f t="shared" si="86"/>
        <v/>
      </c>
      <c r="D321" s="18" t="str">
        <f t="shared" si="87"/>
        <v/>
      </c>
      <c r="E321" s="18" t="str">
        <f t="shared" si="90"/>
        <v/>
      </c>
      <c r="F321" s="18" t="str">
        <f>IF(OR(EXPORT!EM321=0,EXPORT!EM321="",EXPORT!EM321="0"),"","A")</f>
        <v/>
      </c>
      <c r="G321" s="18" t="str">
        <f>IF(OR(EXPORT!EN321=0,EXPORT!EN321="",EXPORT!EN321="0"),"","B")</f>
        <v/>
      </c>
      <c r="H321" s="18" t="str">
        <f>IF(OR(EXPORT!EO321=0,EXPORT!EO321="",EXPORT!EO321="0"),"","C")</f>
        <v/>
      </c>
      <c r="I321" s="18" t="str">
        <f>IF(OR(EXPORT!EP321=0,EXPORT!EP321="",EXPORT!EP321="0"),"","D")</f>
        <v/>
      </c>
      <c r="J321" s="18" t="str">
        <f>IF(OR(EXPORT!EQ321=0,EXPORT!EQ321="",EXPORT!EQ321="0"),"","E")</f>
        <v/>
      </c>
      <c r="K321" s="18" t="str">
        <f>IF(OR(EXPORT!ER321=0,EXPORT!ER321="",EXPORT!ER321="0"),"","F")</f>
        <v/>
      </c>
      <c r="L321" s="18" t="str">
        <f>IF(OR(EXPORT!ES321=0,EXPORT!ES321="",EXPORT!ES321="0"),"","G")</f>
        <v/>
      </c>
      <c r="M321" s="18" t="str">
        <f>IF(OR(EXPORT!ET321=0,EXPORT!ET321="",EXPORT!ET321="0"),"","H")</f>
        <v/>
      </c>
      <c r="N321" s="18" t="str">
        <f>IF(OR(EXPORT!EU321=0,EXPORT!EU321="",EXPORT!EU321="0"),"","L")</f>
        <v/>
      </c>
      <c r="O321" s="18" t="str">
        <f>IF(OR(EXPORT!EV321=0,EXPORT!EV321="",EXPORT!EV321="0"),"","M")</f>
        <v/>
      </c>
      <c r="P321" s="18" t="str">
        <f>IF(OR(EXPORT!EW321=0,EXPORT!EW321="",EXPORT!EW321="0"),"","N")</f>
        <v/>
      </c>
      <c r="Q321" s="18" t="str">
        <f>IF(OR(EXPORT!EX321=0,EXPORT!EX321="",EXPORT!EX321="0"),"","O")</f>
        <v/>
      </c>
      <c r="R321" s="18" t="str">
        <f>IF(OR(EXPORT!EY321=0,EXPORT!EY321="",EXPORT!EY321="0"),"","P")</f>
        <v/>
      </c>
      <c r="S321" s="18" t="str">
        <f>IF(OR(EXPORT!EZ321=0,EXPORT!EZ321="",EXPORT!EZ321="0"),"","W")</f>
        <v/>
      </c>
      <c r="T321" s="18" t="str">
        <f>IF(OR(EXPORT!FA321=0,EXPORT!FA321="",EXPORT!FA321="0"),"","frei")</f>
        <v/>
      </c>
      <c r="U321" s="18" t="str">
        <f t="shared" si="93"/>
        <v/>
      </c>
      <c r="V321" s="18" t="str">
        <f>IF(A321=3,ROUND(EXPORT!F321,0),"")</f>
        <v/>
      </c>
      <c r="W321" s="18" t="str">
        <f>IF(A321=3,ROUND(EXPORT!J321,0),"")</f>
        <v/>
      </c>
      <c r="X321" s="18" t="str">
        <f>IF(A321=3,ROUND(EXPORT!I321,0),"")</f>
        <v/>
      </c>
      <c r="Y321" s="18" t="str">
        <f>IF(A321=3,ROUND(EXPORT!K321,0),"")</f>
        <v/>
      </c>
      <c r="Z321" s="18" t="str">
        <f>IF(A321=3,ROUND(EXPORT!EG321,1),"")</f>
        <v/>
      </c>
    </row>
    <row r="322" spans="1:26">
      <c r="A322" s="18">
        <f>EXPORT!A322</f>
        <v>0</v>
      </c>
      <c r="B322" s="18" t="str">
        <f>IF(ISBLANK(EXPORT!B322),"",EXPORT!B322)</f>
        <v/>
      </c>
      <c r="C322" s="18" t="str">
        <f t="shared" si="86"/>
        <v/>
      </c>
      <c r="D322" s="18" t="str">
        <f t="shared" si="87"/>
        <v/>
      </c>
      <c r="E322" s="18" t="str">
        <f t="shared" si="90"/>
        <v/>
      </c>
      <c r="F322" s="18" t="str">
        <f>IF(OR(EXPORT!EM322=0,EXPORT!EM322="",EXPORT!EM322="0"),"","A")</f>
        <v/>
      </c>
      <c r="G322" s="18" t="str">
        <f>IF(OR(EXPORT!EN322=0,EXPORT!EN322="",EXPORT!EN322="0"),"","B")</f>
        <v/>
      </c>
      <c r="H322" s="18" t="str">
        <f>IF(OR(EXPORT!EO322=0,EXPORT!EO322="",EXPORT!EO322="0"),"","C")</f>
        <v/>
      </c>
      <c r="I322" s="18" t="str">
        <f>IF(OR(EXPORT!EP322=0,EXPORT!EP322="",EXPORT!EP322="0"),"","D")</f>
        <v/>
      </c>
      <c r="J322" s="18" t="str">
        <f>IF(OR(EXPORT!EQ322=0,EXPORT!EQ322="",EXPORT!EQ322="0"),"","E")</f>
        <v/>
      </c>
      <c r="K322" s="18" t="str">
        <f>IF(OR(EXPORT!ER322=0,EXPORT!ER322="",EXPORT!ER322="0"),"","F")</f>
        <v/>
      </c>
      <c r="L322" s="18" t="str">
        <f>IF(OR(EXPORT!ES322=0,EXPORT!ES322="",EXPORT!ES322="0"),"","G")</f>
        <v/>
      </c>
      <c r="M322" s="18" t="str">
        <f>IF(OR(EXPORT!ET322=0,EXPORT!ET322="",EXPORT!ET322="0"),"","H")</f>
        <v/>
      </c>
      <c r="N322" s="18" t="str">
        <f>IF(OR(EXPORT!EU322=0,EXPORT!EU322="",EXPORT!EU322="0"),"","L")</f>
        <v/>
      </c>
      <c r="O322" s="18" t="str">
        <f>IF(OR(EXPORT!EV322=0,EXPORT!EV322="",EXPORT!EV322="0"),"","M")</f>
        <v/>
      </c>
      <c r="P322" s="18" t="str">
        <f>IF(OR(EXPORT!EW322=0,EXPORT!EW322="",EXPORT!EW322="0"),"","N")</f>
        <v/>
      </c>
      <c r="Q322" s="18" t="str">
        <f>IF(OR(EXPORT!EX322=0,EXPORT!EX322="",EXPORT!EX322="0"),"","O")</f>
        <v/>
      </c>
      <c r="R322" s="18" t="str">
        <f>IF(OR(EXPORT!EY322=0,EXPORT!EY322="",EXPORT!EY322="0"),"","P")</f>
        <v/>
      </c>
      <c r="S322" s="18" t="str">
        <f>IF(OR(EXPORT!EZ322=0,EXPORT!EZ322="",EXPORT!EZ322="0"),"","W")</f>
        <v/>
      </c>
      <c r="T322" s="18" t="str">
        <f>IF(OR(EXPORT!FA322=0,EXPORT!FA322="",EXPORT!FA322="0"),"","frei")</f>
        <v/>
      </c>
      <c r="U322" s="18" t="str">
        <f t="shared" si="93"/>
        <v/>
      </c>
      <c r="V322" s="18" t="str">
        <f>IF(A322=3,ROUND(EXPORT!F322,0),"")</f>
        <v/>
      </c>
      <c r="W322" s="18" t="str">
        <f>IF(A322=3,ROUND(EXPORT!J322,0),"")</f>
        <v/>
      </c>
      <c r="X322" s="18" t="str">
        <f>IF(A322=3,ROUND(EXPORT!I322,0),"")</f>
        <v/>
      </c>
      <c r="Y322" s="18" t="str">
        <f>IF(A322=3,ROUND(EXPORT!K322,0),"")</f>
        <v/>
      </c>
      <c r="Z322" s="18" t="str">
        <f>IF(A322=3,ROUND(EXPORT!EG322,1),"")</f>
        <v/>
      </c>
    </row>
    <row r="323" spans="1:26">
      <c r="A323" s="18">
        <f>EXPORT!A323</f>
        <v>0</v>
      </c>
      <c r="B323" s="18" t="str">
        <f>IF(ISBLANK(EXPORT!B323),"",EXPORT!B323)</f>
        <v/>
      </c>
      <c r="C323" s="18" t="str">
        <f t="shared" ref="C323:C386" si="97">F323&amp;G323&amp;H323&amp;I323&amp;J323&amp;K323&amp;L323&amp;M323&amp;N323&amp;O323&amp;P323&amp;Q323&amp;R323&amp;S323</f>
        <v/>
      </c>
      <c r="D323" s="18" t="str">
        <f t="shared" ref="D323:D386" si="98">IF(C323="",""," ("&amp;C323&amp;")")</f>
        <v/>
      </c>
      <c r="E323" s="18" t="str">
        <f t="shared" si="90"/>
        <v/>
      </c>
      <c r="F323" s="18" t="str">
        <f>IF(OR(EXPORT!EM323=0,EXPORT!EM323="",EXPORT!EM323="0"),"","A")</f>
        <v/>
      </c>
      <c r="G323" s="18" t="str">
        <f>IF(OR(EXPORT!EN323=0,EXPORT!EN323="",EXPORT!EN323="0"),"","B")</f>
        <v/>
      </c>
      <c r="H323" s="18" t="str">
        <f>IF(OR(EXPORT!EO323=0,EXPORT!EO323="",EXPORT!EO323="0"),"","C")</f>
        <v/>
      </c>
      <c r="I323" s="18" t="str">
        <f>IF(OR(EXPORT!EP323=0,EXPORT!EP323="",EXPORT!EP323="0"),"","D")</f>
        <v/>
      </c>
      <c r="J323" s="18" t="str">
        <f>IF(OR(EXPORT!EQ323=0,EXPORT!EQ323="",EXPORT!EQ323="0"),"","E")</f>
        <v/>
      </c>
      <c r="K323" s="18" t="str">
        <f>IF(OR(EXPORT!ER323=0,EXPORT!ER323="",EXPORT!ER323="0"),"","F")</f>
        <v/>
      </c>
      <c r="L323" s="18" t="str">
        <f>IF(OR(EXPORT!ES323=0,EXPORT!ES323="",EXPORT!ES323="0"),"","G")</f>
        <v/>
      </c>
      <c r="M323" s="18" t="str">
        <f>IF(OR(EXPORT!ET323=0,EXPORT!ET323="",EXPORT!ET323="0"),"","H")</f>
        <v/>
      </c>
      <c r="N323" s="18" t="str">
        <f>IF(OR(EXPORT!EU323=0,EXPORT!EU323="",EXPORT!EU323="0"),"","L")</f>
        <v/>
      </c>
      <c r="O323" s="18" t="str">
        <f>IF(OR(EXPORT!EV323=0,EXPORT!EV323="",EXPORT!EV323="0"),"","M")</f>
        <v/>
      </c>
      <c r="P323" s="18" t="str">
        <f>IF(OR(EXPORT!EW323=0,EXPORT!EW323="",EXPORT!EW323="0"),"","N")</f>
        <v/>
      </c>
      <c r="Q323" s="18" t="str">
        <f>IF(OR(EXPORT!EX323=0,EXPORT!EX323="",EXPORT!EX323="0"),"","O")</f>
        <v/>
      </c>
      <c r="R323" s="18" t="str">
        <f>IF(OR(EXPORT!EY323=0,EXPORT!EY323="",EXPORT!EY323="0"),"","P")</f>
        <v/>
      </c>
      <c r="S323" s="18" t="str">
        <f>IF(OR(EXPORT!EZ323=0,EXPORT!EZ323="",EXPORT!EZ323="0"),"","W")</f>
        <v/>
      </c>
      <c r="T323" s="18" t="str">
        <f>IF(OR(EXPORT!FA323=0,EXPORT!FA323="",EXPORT!FA323="0"),"","frei")</f>
        <v/>
      </c>
      <c r="U323" s="18" t="str">
        <f t="shared" si="93"/>
        <v/>
      </c>
      <c r="V323" s="18" t="str">
        <f>IF(A323=3,ROUND(EXPORT!F323,0),"")</f>
        <v/>
      </c>
      <c r="W323" s="18" t="str">
        <f>IF(A323=3,ROUND(EXPORT!J323,0),"")</f>
        <v/>
      </c>
      <c r="X323" s="18" t="str">
        <f>IF(A323=3,ROUND(EXPORT!I323,0),"")</f>
        <v/>
      </c>
      <c r="Y323" s="18" t="str">
        <f>IF(A323=3,ROUND(EXPORT!K323,0),"")</f>
        <v/>
      </c>
      <c r="Z323" s="18" t="str">
        <f>IF(A323=3,ROUND(EXPORT!EG323,1),"")</f>
        <v/>
      </c>
    </row>
    <row r="324" spans="1:26">
      <c r="A324" s="18">
        <f>EXPORT!A324</f>
        <v>0</v>
      </c>
      <c r="B324" s="18" t="str">
        <f>IF(ISBLANK(EXPORT!B324),"",EXPORT!B324)</f>
        <v/>
      </c>
      <c r="C324" s="18" t="str">
        <f t="shared" si="97"/>
        <v/>
      </c>
      <c r="D324" s="18" t="str">
        <f t="shared" si="98"/>
        <v/>
      </c>
      <c r="E324" s="18" t="str">
        <f t="shared" si="90"/>
        <v/>
      </c>
      <c r="F324" s="18" t="str">
        <f>IF(OR(EXPORT!EM324=0,EXPORT!EM324="",EXPORT!EM324="0"),"","A")</f>
        <v/>
      </c>
      <c r="G324" s="18" t="str">
        <f>IF(OR(EXPORT!EN324=0,EXPORT!EN324="",EXPORT!EN324="0"),"","B")</f>
        <v/>
      </c>
      <c r="H324" s="18" t="str">
        <f>IF(OR(EXPORT!EO324=0,EXPORT!EO324="",EXPORT!EO324="0"),"","C")</f>
        <v/>
      </c>
      <c r="I324" s="18" t="str">
        <f>IF(OR(EXPORT!EP324=0,EXPORT!EP324="",EXPORT!EP324="0"),"","D")</f>
        <v/>
      </c>
      <c r="J324" s="18" t="str">
        <f>IF(OR(EXPORT!EQ324=0,EXPORT!EQ324="",EXPORT!EQ324="0"),"","E")</f>
        <v/>
      </c>
      <c r="K324" s="18" t="str">
        <f>IF(OR(EXPORT!ER324=0,EXPORT!ER324="",EXPORT!ER324="0"),"","F")</f>
        <v/>
      </c>
      <c r="L324" s="18" t="str">
        <f>IF(OR(EXPORT!ES324=0,EXPORT!ES324="",EXPORT!ES324="0"),"","G")</f>
        <v/>
      </c>
      <c r="M324" s="18" t="str">
        <f>IF(OR(EXPORT!ET324=0,EXPORT!ET324="",EXPORT!ET324="0"),"","H")</f>
        <v/>
      </c>
      <c r="N324" s="18" t="str">
        <f>IF(OR(EXPORT!EU324=0,EXPORT!EU324="",EXPORT!EU324="0"),"","L")</f>
        <v/>
      </c>
      <c r="O324" s="18" t="str">
        <f>IF(OR(EXPORT!EV324=0,EXPORT!EV324="",EXPORT!EV324="0"),"","M")</f>
        <v/>
      </c>
      <c r="P324" s="18" t="str">
        <f>IF(OR(EXPORT!EW324=0,EXPORT!EW324="",EXPORT!EW324="0"),"","N")</f>
        <v/>
      </c>
      <c r="Q324" s="18" t="str">
        <f>IF(OR(EXPORT!EX324=0,EXPORT!EX324="",EXPORT!EX324="0"),"","O")</f>
        <v/>
      </c>
      <c r="R324" s="18" t="str">
        <f>IF(OR(EXPORT!EY324=0,EXPORT!EY324="",EXPORT!EY324="0"),"","P")</f>
        <v/>
      </c>
      <c r="S324" s="18" t="str">
        <f>IF(OR(EXPORT!EZ324=0,EXPORT!EZ324="",EXPORT!EZ324="0"),"","W")</f>
        <v/>
      </c>
      <c r="T324" s="18" t="str">
        <f>IF(OR(EXPORT!FA324=0,EXPORT!FA324="",EXPORT!FA324="0"),"","frei")</f>
        <v/>
      </c>
      <c r="U324" s="18" t="str">
        <f t="shared" si="93"/>
        <v/>
      </c>
      <c r="V324" s="18" t="str">
        <f>IF(A324=3,ROUND(EXPORT!F324,0),"")</f>
        <v/>
      </c>
      <c r="W324" s="18" t="str">
        <f>IF(A324=3,ROUND(EXPORT!J324,0),"")</f>
        <v/>
      </c>
      <c r="X324" s="18" t="str">
        <f>IF(A324=3,ROUND(EXPORT!I324,0),"")</f>
        <v/>
      </c>
      <c r="Y324" s="18" t="str">
        <f>IF(A324=3,ROUND(EXPORT!K324,0),"")</f>
        <v/>
      </c>
      <c r="Z324" s="18" t="str">
        <f>IF(A324=3,ROUND(EXPORT!EG324,1),"")</f>
        <v/>
      </c>
    </row>
    <row r="325" spans="1:26">
      <c r="A325" s="18">
        <f>EXPORT!A325</f>
        <v>0</v>
      </c>
      <c r="B325" s="18" t="str">
        <f>IF(ISBLANK(EXPORT!B325),"",EXPORT!B325)</f>
        <v/>
      </c>
      <c r="C325" s="18" t="str">
        <f t="shared" si="97"/>
        <v/>
      </c>
      <c r="D325" s="18" t="str">
        <f t="shared" si="98"/>
        <v/>
      </c>
      <c r="E325" s="18" t="str">
        <f t="shared" si="90"/>
        <v/>
      </c>
      <c r="F325" s="18" t="str">
        <f>IF(OR(EXPORT!EM325=0,EXPORT!EM325="",EXPORT!EM325="0"),"","A")</f>
        <v/>
      </c>
      <c r="G325" s="18" t="str">
        <f>IF(OR(EXPORT!EN325=0,EXPORT!EN325="",EXPORT!EN325="0"),"","B")</f>
        <v/>
      </c>
      <c r="H325" s="18" t="str">
        <f>IF(OR(EXPORT!EO325=0,EXPORT!EO325="",EXPORT!EO325="0"),"","C")</f>
        <v/>
      </c>
      <c r="I325" s="18" t="str">
        <f>IF(OR(EXPORT!EP325=0,EXPORT!EP325="",EXPORT!EP325="0"),"","D")</f>
        <v/>
      </c>
      <c r="J325" s="18" t="str">
        <f>IF(OR(EXPORT!EQ325=0,EXPORT!EQ325="",EXPORT!EQ325="0"),"","E")</f>
        <v/>
      </c>
      <c r="K325" s="18" t="str">
        <f>IF(OR(EXPORT!ER325=0,EXPORT!ER325="",EXPORT!ER325="0"),"","F")</f>
        <v/>
      </c>
      <c r="L325" s="18" t="str">
        <f>IF(OR(EXPORT!ES325=0,EXPORT!ES325="",EXPORT!ES325="0"),"","G")</f>
        <v/>
      </c>
      <c r="M325" s="18" t="str">
        <f>IF(OR(EXPORT!ET325=0,EXPORT!ET325="",EXPORT!ET325="0"),"","H")</f>
        <v/>
      </c>
      <c r="N325" s="18" t="str">
        <f>IF(OR(EXPORT!EU325=0,EXPORT!EU325="",EXPORT!EU325="0"),"","L")</f>
        <v/>
      </c>
      <c r="O325" s="18" t="str">
        <f>IF(OR(EXPORT!EV325=0,EXPORT!EV325="",EXPORT!EV325="0"),"","M")</f>
        <v/>
      </c>
      <c r="P325" s="18" t="str">
        <f>IF(OR(EXPORT!EW325=0,EXPORT!EW325="",EXPORT!EW325="0"),"","N")</f>
        <v/>
      </c>
      <c r="Q325" s="18" t="str">
        <f>IF(OR(EXPORT!EX325=0,EXPORT!EX325="",EXPORT!EX325="0"),"","O")</f>
        <v/>
      </c>
      <c r="R325" s="18" t="str">
        <f>IF(OR(EXPORT!EY325=0,EXPORT!EY325="",EXPORT!EY325="0"),"","P")</f>
        <v/>
      </c>
      <c r="S325" s="18" t="str">
        <f>IF(OR(EXPORT!EZ325=0,EXPORT!EZ325="",EXPORT!EZ325="0"),"","W")</f>
        <v/>
      </c>
      <c r="T325" s="18" t="str">
        <f>IF(OR(EXPORT!FA325=0,EXPORT!FA325="",EXPORT!FA325="0"),"","frei")</f>
        <v/>
      </c>
      <c r="U325" s="18" t="str">
        <f t="shared" si="93"/>
        <v/>
      </c>
      <c r="V325" s="18" t="str">
        <f>IF(A325=3,ROUND(EXPORT!F325,0),"")</f>
        <v/>
      </c>
      <c r="W325" s="18" t="str">
        <f>IF(A325=3,ROUND(EXPORT!J325,0),"")</f>
        <v/>
      </c>
      <c r="X325" s="18" t="str">
        <f>IF(A325=3,ROUND(EXPORT!I325,0),"")</f>
        <v/>
      </c>
      <c r="Y325" s="18" t="str">
        <f>IF(A325=3,ROUND(EXPORT!K325,0),"")</f>
        <v/>
      </c>
      <c r="Z325" s="18" t="str">
        <f>IF(A325=3,ROUND(EXPORT!EG325,1),"")</f>
        <v/>
      </c>
    </row>
    <row r="326" spans="1:26">
      <c r="A326" s="18">
        <f>EXPORT!A326</f>
        <v>0</v>
      </c>
      <c r="B326" s="18" t="str">
        <f>IF(ISBLANK(EXPORT!B326),"",EXPORT!B326)</f>
        <v/>
      </c>
      <c r="C326" s="18" t="str">
        <f t="shared" si="97"/>
        <v/>
      </c>
      <c r="D326" s="18" t="str">
        <f t="shared" si="98"/>
        <v/>
      </c>
      <c r="E326" s="18" t="str">
        <f t="shared" ref="E326:E389" si="99">IF(OR(B326=".",B326=" ."),"",B326&amp;D326)</f>
        <v/>
      </c>
      <c r="F326" s="18" t="str">
        <f>IF(OR(EXPORT!EM326=0,EXPORT!EM326="",EXPORT!EM326="0"),"","A")</f>
        <v/>
      </c>
      <c r="G326" s="18" t="str">
        <f>IF(OR(EXPORT!EN326=0,EXPORT!EN326="",EXPORT!EN326="0"),"","B")</f>
        <v/>
      </c>
      <c r="H326" s="18" t="str">
        <f>IF(OR(EXPORT!EO326=0,EXPORT!EO326="",EXPORT!EO326="0"),"","C")</f>
        <v/>
      </c>
      <c r="I326" s="18" t="str">
        <f>IF(OR(EXPORT!EP326=0,EXPORT!EP326="",EXPORT!EP326="0"),"","D")</f>
        <v/>
      </c>
      <c r="J326" s="18" t="str">
        <f>IF(OR(EXPORT!EQ326=0,EXPORT!EQ326="",EXPORT!EQ326="0"),"","E")</f>
        <v/>
      </c>
      <c r="K326" s="18" t="str">
        <f>IF(OR(EXPORT!ER326=0,EXPORT!ER326="",EXPORT!ER326="0"),"","F")</f>
        <v/>
      </c>
      <c r="L326" s="18" t="str">
        <f>IF(OR(EXPORT!ES326=0,EXPORT!ES326="",EXPORT!ES326="0"),"","G")</f>
        <v/>
      </c>
      <c r="M326" s="18" t="str">
        <f>IF(OR(EXPORT!ET326=0,EXPORT!ET326="",EXPORT!ET326="0"),"","H")</f>
        <v/>
      </c>
      <c r="N326" s="18" t="str">
        <f>IF(OR(EXPORT!EU326=0,EXPORT!EU326="",EXPORT!EU326="0"),"","L")</f>
        <v/>
      </c>
      <c r="O326" s="18" t="str">
        <f>IF(OR(EXPORT!EV326=0,EXPORT!EV326="",EXPORT!EV326="0"),"","M")</f>
        <v/>
      </c>
      <c r="P326" s="18" t="str">
        <f>IF(OR(EXPORT!EW326=0,EXPORT!EW326="",EXPORT!EW326="0"),"","N")</f>
        <v/>
      </c>
      <c r="Q326" s="18" t="str">
        <f>IF(OR(EXPORT!EX326=0,EXPORT!EX326="",EXPORT!EX326="0"),"","O")</f>
        <v/>
      </c>
      <c r="R326" s="18" t="str">
        <f>IF(OR(EXPORT!EY326=0,EXPORT!EY326="",EXPORT!EY326="0"),"","P")</f>
        <v/>
      </c>
      <c r="S326" s="18" t="str">
        <f>IF(OR(EXPORT!EZ326=0,EXPORT!EZ326="",EXPORT!EZ326="0"),"","W")</f>
        <v/>
      </c>
      <c r="T326" s="18" t="str">
        <f>IF(OR(EXPORT!FA326=0,EXPORT!FA326="",EXPORT!FA326="0"),"","frei")</f>
        <v/>
      </c>
      <c r="U326" s="18" t="str">
        <f t="shared" si="93"/>
        <v/>
      </c>
      <c r="V326" s="18" t="str">
        <f>IF(A326=3,ROUND(EXPORT!F326,0),"")</f>
        <v/>
      </c>
      <c r="W326" s="18" t="str">
        <f>IF(A326=3,ROUND(EXPORT!J326,0),"")</f>
        <v/>
      </c>
      <c r="X326" s="18" t="str">
        <f>IF(A326=3,ROUND(EXPORT!I326,0),"")</f>
        <v/>
      </c>
      <c r="Y326" s="18" t="str">
        <f>IF(A326=3,ROUND(EXPORT!K326,0),"")</f>
        <v/>
      </c>
      <c r="Z326" s="18" t="str">
        <f>IF(A326=3,ROUND(EXPORT!EG326,1),"")</f>
        <v/>
      </c>
    </row>
    <row r="327" spans="1:26">
      <c r="A327" s="18">
        <f>EXPORT!A327</f>
        <v>0</v>
      </c>
      <c r="B327" s="18" t="str">
        <f>IF(ISBLANK(EXPORT!B327),"",EXPORT!B327)</f>
        <v/>
      </c>
      <c r="C327" s="18" t="str">
        <f t="shared" si="97"/>
        <v/>
      </c>
      <c r="D327" s="18" t="str">
        <f t="shared" si="98"/>
        <v/>
      </c>
      <c r="E327" s="18" t="str">
        <f t="shared" si="99"/>
        <v/>
      </c>
      <c r="F327" s="18" t="str">
        <f>IF(OR(EXPORT!EM327=0,EXPORT!EM327="",EXPORT!EM327="0"),"","A")</f>
        <v/>
      </c>
      <c r="G327" s="18" t="str">
        <f>IF(OR(EXPORT!EN327=0,EXPORT!EN327="",EXPORT!EN327="0"),"","B")</f>
        <v/>
      </c>
      <c r="H327" s="18" t="str">
        <f>IF(OR(EXPORT!EO327=0,EXPORT!EO327="",EXPORT!EO327="0"),"","C")</f>
        <v/>
      </c>
      <c r="I327" s="18" t="str">
        <f>IF(OR(EXPORT!EP327=0,EXPORT!EP327="",EXPORT!EP327="0"),"","D")</f>
        <v/>
      </c>
      <c r="J327" s="18" t="str">
        <f>IF(OR(EXPORT!EQ327=0,EXPORT!EQ327="",EXPORT!EQ327="0"),"","E")</f>
        <v/>
      </c>
      <c r="K327" s="18" t="str">
        <f>IF(OR(EXPORT!ER327=0,EXPORT!ER327="",EXPORT!ER327="0"),"","F")</f>
        <v/>
      </c>
      <c r="L327" s="18" t="str">
        <f>IF(OR(EXPORT!ES327=0,EXPORT!ES327="",EXPORT!ES327="0"),"","G")</f>
        <v/>
      </c>
      <c r="M327" s="18" t="str">
        <f>IF(OR(EXPORT!ET327=0,EXPORT!ET327="",EXPORT!ET327="0"),"","H")</f>
        <v/>
      </c>
      <c r="N327" s="18" t="str">
        <f>IF(OR(EXPORT!EU327=0,EXPORT!EU327="",EXPORT!EU327="0"),"","L")</f>
        <v/>
      </c>
      <c r="O327" s="18" t="str">
        <f>IF(OR(EXPORT!EV327=0,EXPORT!EV327="",EXPORT!EV327="0"),"","M")</f>
        <v/>
      </c>
      <c r="P327" s="18" t="str">
        <f>IF(OR(EXPORT!EW327=0,EXPORT!EW327="",EXPORT!EW327="0"),"","N")</f>
        <v/>
      </c>
      <c r="Q327" s="18" t="str">
        <f>IF(OR(EXPORT!EX327=0,EXPORT!EX327="",EXPORT!EX327="0"),"","O")</f>
        <v/>
      </c>
      <c r="R327" s="18" t="str">
        <f>IF(OR(EXPORT!EY327=0,EXPORT!EY327="",EXPORT!EY327="0"),"","P")</f>
        <v/>
      </c>
      <c r="S327" s="18" t="str">
        <f>IF(OR(EXPORT!EZ327=0,EXPORT!EZ327="",EXPORT!EZ327="0"),"","W")</f>
        <v/>
      </c>
      <c r="T327" s="18" t="str">
        <f>IF(OR(EXPORT!FA327=0,EXPORT!FA327="",EXPORT!FA327="0"),"","frei")</f>
        <v/>
      </c>
      <c r="U327" s="18" t="str">
        <f t="shared" si="93"/>
        <v/>
      </c>
      <c r="V327" s="18" t="str">
        <f>IF(A327=3,ROUND(EXPORT!F327,0),"")</f>
        <v/>
      </c>
      <c r="W327" s="18" t="str">
        <f>IF(A327=3,ROUND(EXPORT!J327,0),"")</f>
        <v/>
      </c>
      <c r="X327" s="18" t="str">
        <f>IF(A327=3,ROUND(EXPORT!I327,0),"")</f>
        <v/>
      </c>
      <c r="Y327" s="18" t="str">
        <f>IF(A327=3,ROUND(EXPORT!K327,0),"")</f>
        <v/>
      </c>
      <c r="Z327" s="18" t="str">
        <f>IF(A327=3,ROUND(EXPORT!EG327,1),"")</f>
        <v/>
      </c>
    </row>
    <row r="328" spans="1:26">
      <c r="A328" s="18">
        <f>EXPORT!A328</f>
        <v>0</v>
      </c>
      <c r="B328" s="18" t="str">
        <f>IF(ISBLANK(EXPORT!B328),"",EXPORT!B328)</f>
        <v/>
      </c>
      <c r="C328" s="18" t="str">
        <f t="shared" si="97"/>
        <v/>
      </c>
      <c r="D328" s="18" t="str">
        <f t="shared" si="98"/>
        <v/>
      </c>
      <c r="E328" s="18" t="str">
        <f t="shared" si="99"/>
        <v/>
      </c>
      <c r="F328" s="18" t="str">
        <f>IF(OR(EXPORT!EM328=0,EXPORT!EM328="",EXPORT!EM328="0"),"","A")</f>
        <v/>
      </c>
      <c r="G328" s="18" t="str">
        <f>IF(OR(EXPORT!EN328=0,EXPORT!EN328="",EXPORT!EN328="0"),"","B")</f>
        <v/>
      </c>
      <c r="H328" s="18" t="str">
        <f>IF(OR(EXPORT!EO328=0,EXPORT!EO328="",EXPORT!EO328="0"),"","C")</f>
        <v/>
      </c>
      <c r="I328" s="18" t="str">
        <f>IF(OR(EXPORT!EP328=0,EXPORT!EP328="",EXPORT!EP328="0"),"","D")</f>
        <v/>
      </c>
      <c r="J328" s="18" t="str">
        <f>IF(OR(EXPORT!EQ328=0,EXPORT!EQ328="",EXPORT!EQ328="0"),"","E")</f>
        <v/>
      </c>
      <c r="K328" s="18" t="str">
        <f>IF(OR(EXPORT!ER328=0,EXPORT!ER328="",EXPORT!ER328="0"),"","F")</f>
        <v/>
      </c>
      <c r="L328" s="18" t="str">
        <f>IF(OR(EXPORT!ES328=0,EXPORT!ES328="",EXPORT!ES328="0"),"","G")</f>
        <v/>
      </c>
      <c r="M328" s="18" t="str">
        <f>IF(OR(EXPORT!ET328=0,EXPORT!ET328="",EXPORT!ET328="0"),"","H")</f>
        <v/>
      </c>
      <c r="N328" s="18" t="str">
        <f>IF(OR(EXPORT!EU328=0,EXPORT!EU328="",EXPORT!EU328="0"),"","L")</f>
        <v/>
      </c>
      <c r="O328" s="18" t="str">
        <f>IF(OR(EXPORT!EV328=0,EXPORT!EV328="",EXPORT!EV328="0"),"","M")</f>
        <v/>
      </c>
      <c r="P328" s="18" t="str">
        <f>IF(OR(EXPORT!EW328=0,EXPORT!EW328="",EXPORT!EW328="0"),"","N")</f>
        <v/>
      </c>
      <c r="Q328" s="18" t="str">
        <f>IF(OR(EXPORT!EX328=0,EXPORT!EX328="",EXPORT!EX328="0"),"","O")</f>
        <v/>
      </c>
      <c r="R328" s="18" t="str">
        <f>IF(OR(EXPORT!EY328=0,EXPORT!EY328="",EXPORT!EY328="0"),"","P")</f>
        <v/>
      </c>
      <c r="S328" s="18" t="str">
        <f>IF(OR(EXPORT!EZ328=0,EXPORT!EZ328="",EXPORT!EZ328="0"),"","W")</f>
        <v/>
      </c>
      <c r="T328" s="18" t="str">
        <f>IF(OR(EXPORT!FA328=0,EXPORT!FA328="",EXPORT!FA328="0"),"","frei")</f>
        <v/>
      </c>
      <c r="U328" s="18" t="str">
        <f t="shared" si="93"/>
        <v/>
      </c>
      <c r="V328" s="18" t="str">
        <f>IF(A328=3,ROUND(EXPORT!F328,0),"")</f>
        <v/>
      </c>
      <c r="W328" s="18" t="str">
        <f>IF(A328=3,ROUND(EXPORT!J328,0),"")</f>
        <v/>
      </c>
      <c r="X328" s="18" t="str">
        <f>IF(A328=3,ROUND(EXPORT!I328,0),"")</f>
        <v/>
      </c>
      <c r="Y328" s="18" t="str">
        <f>IF(A328=3,ROUND(EXPORT!K328,0),"")</f>
        <v/>
      </c>
      <c r="Z328" s="18" t="str">
        <f>IF(A328=3,ROUND(EXPORT!EG328,1),"")</f>
        <v/>
      </c>
    </row>
    <row r="329" spans="1:26">
      <c r="A329" s="18">
        <f>EXPORT!A329</f>
        <v>0</v>
      </c>
      <c r="B329" s="18" t="str">
        <f>IF(ISBLANK(EXPORT!B329),"",EXPORT!B329)</f>
        <v/>
      </c>
      <c r="C329" s="18" t="str">
        <f t="shared" si="97"/>
        <v/>
      </c>
      <c r="D329" s="18" t="str">
        <f t="shared" si="98"/>
        <v/>
      </c>
      <c r="E329" s="18" t="str">
        <f t="shared" si="99"/>
        <v/>
      </c>
      <c r="F329" s="18" t="str">
        <f>IF(OR(EXPORT!EM329=0,EXPORT!EM329="",EXPORT!EM329="0"),"","A")</f>
        <v/>
      </c>
      <c r="G329" s="18" t="str">
        <f>IF(OR(EXPORT!EN329=0,EXPORT!EN329="",EXPORT!EN329="0"),"","B")</f>
        <v/>
      </c>
      <c r="H329" s="18" t="str">
        <f>IF(OR(EXPORT!EO329=0,EXPORT!EO329="",EXPORT!EO329="0"),"","C")</f>
        <v/>
      </c>
      <c r="I329" s="18" t="str">
        <f>IF(OR(EXPORT!EP329=0,EXPORT!EP329="",EXPORT!EP329="0"),"","D")</f>
        <v/>
      </c>
      <c r="J329" s="18" t="str">
        <f>IF(OR(EXPORT!EQ329=0,EXPORT!EQ329="",EXPORT!EQ329="0"),"","E")</f>
        <v/>
      </c>
      <c r="K329" s="18" t="str">
        <f>IF(OR(EXPORT!ER329=0,EXPORT!ER329="",EXPORT!ER329="0"),"","F")</f>
        <v/>
      </c>
      <c r="L329" s="18" t="str">
        <f>IF(OR(EXPORT!ES329=0,EXPORT!ES329="",EXPORT!ES329="0"),"","G")</f>
        <v/>
      </c>
      <c r="M329" s="18" t="str">
        <f>IF(OR(EXPORT!ET329=0,EXPORT!ET329="",EXPORT!ET329="0"),"","H")</f>
        <v/>
      </c>
      <c r="N329" s="18" t="str">
        <f>IF(OR(EXPORT!EU329=0,EXPORT!EU329="",EXPORT!EU329="0"),"","L")</f>
        <v/>
      </c>
      <c r="O329" s="18" t="str">
        <f>IF(OR(EXPORT!EV329=0,EXPORT!EV329="",EXPORT!EV329="0"),"","M")</f>
        <v/>
      </c>
      <c r="P329" s="18" t="str">
        <f>IF(OR(EXPORT!EW329=0,EXPORT!EW329="",EXPORT!EW329="0"),"","N")</f>
        <v/>
      </c>
      <c r="Q329" s="18" t="str">
        <f>IF(OR(EXPORT!EX329=0,EXPORT!EX329="",EXPORT!EX329="0"),"","O")</f>
        <v/>
      </c>
      <c r="R329" s="18" t="str">
        <f>IF(OR(EXPORT!EY329=0,EXPORT!EY329="",EXPORT!EY329="0"),"","P")</f>
        <v/>
      </c>
      <c r="S329" s="18" t="str">
        <f>IF(OR(EXPORT!EZ329=0,EXPORT!EZ329="",EXPORT!EZ329="0"),"","W")</f>
        <v/>
      </c>
      <c r="T329" s="18" t="str">
        <f>IF(OR(EXPORT!FA329=0,EXPORT!FA329="",EXPORT!FA329="0"),"","frei")</f>
        <v/>
      </c>
      <c r="U329" s="18" t="str">
        <f t="shared" si="93"/>
        <v/>
      </c>
      <c r="V329" s="18" t="str">
        <f>IF(A329=3,ROUND(EXPORT!F329,0),"")</f>
        <v/>
      </c>
      <c r="W329" s="18" t="str">
        <f>IF(A329=3,ROUND(EXPORT!J329,0),"")</f>
        <v/>
      </c>
      <c r="X329" s="18" t="str">
        <f>IF(A329=3,ROUND(EXPORT!I329,0),"")</f>
        <v/>
      </c>
      <c r="Y329" s="18" t="str">
        <f>IF(A329=3,ROUND(EXPORT!K329,0),"")</f>
        <v/>
      </c>
      <c r="Z329" s="18" t="str">
        <f>IF(A329=3,ROUND(EXPORT!EG329,1),"")</f>
        <v/>
      </c>
    </row>
    <row r="330" spans="1:26">
      <c r="A330" s="18">
        <f>EXPORT!A330</f>
        <v>0</v>
      </c>
      <c r="B330" s="18" t="str">
        <f>IF(ISBLANK(EXPORT!B330),"",EXPORT!B330)</f>
        <v/>
      </c>
      <c r="C330" s="18" t="str">
        <f t="shared" si="97"/>
        <v/>
      </c>
      <c r="D330" s="18" t="str">
        <f t="shared" si="98"/>
        <v/>
      </c>
      <c r="E330" s="18" t="str">
        <f t="shared" si="99"/>
        <v/>
      </c>
      <c r="F330" s="18" t="str">
        <f>IF(OR(EXPORT!EM330=0,EXPORT!EM330="",EXPORT!EM330="0"),"","A")</f>
        <v/>
      </c>
      <c r="G330" s="18" t="str">
        <f>IF(OR(EXPORT!EN330=0,EXPORT!EN330="",EXPORT!EN330="0"),"","B")</f>
        <v/>
      </c>
      <c r="H330" s="18" t="str">
        <f>IF(OR(EXPORT!EO330=0,EXPORT!EO330="",EXPORT!EO330="0"),"","C")</f>
        <v/>
      </c>
      <c r="I330" s="18" t="str">
        <f>IF(OR(EXPORT!EP330=0,EXPORT!EP330="",EXPORT!EP330="0"),"","D")</f>
        <v/>
      </c>
      <c r="J330" s="18" t="str">
        <f>IF(OR(EXPORT!EQ330=0,EXPORT!EQ330="",EXPORT!EQ330="0"),"","E")</f>
        <v/>
      </c>
      <c r="K330" s="18" t="str">
        <f>IF(OR(EXPORT!ER330=0,EXPORT!ER330="",EXPORT!ER330="0"),"","F")</f>
        <v/>
      </c>
      <c r="L330" s="18" t="str">
        <f>IF(OR(EXPORT!ES330=0,EXPORT!ES330="",EXPORT!ES330="0"),"","G")</f>
        <v/>
      </c>
      <c r="M330" s="18" t="str">
        <f>IF(OR(EXPORT!ET330=0,EXPORT!ET330="",EXPORT!ET330="0"),"","H")</f>
        <v/>
      </c>
      <c r="N330" s="18" t="str">
        <f>IF(OR(EXPORT!EU330=0,EXPORT!EU330="",EXPORT!EU330="0"),"","L")</f>
        <v/>
      </c>
      <c r="O330" s="18" t="str">
        <f>IF(OR(EXPORT!EV330=0,EXPORT!EV330="",EXPORT!EV330="0"),"","M")</f>
        <v/>
      </c>
      <c r="P330" s="18" t="str">
        <f>IF(OR(EXPORT!EW330=0,EXPORT!EW330="",EXPORT!EW330="0"),"","N")</f>
        <v/>
      </c>
      <c r="Q330" s="18" t="str">
        <f>IF(OR(EXPORT!EX330=0,EXPORT!EX330="",EXPORT!EX330="0"),"","O")</f>
        <v/>
      </c>
      <c r="R330" s="18" t="str">
        <f>IF(OR(EXPORT!EY330=0,EXPORT!EY330="",EXPORT!EY330="0"),"","P")</f>
        <v/>
      </c>
      <c r="S330" s="18" t="str">
        <f>IF(OR(EXPORT!EZ330=0,EXPORT!EZ330="",EXPORT!EZ330="0"),"","W")</f>
        <v/>
      </c>
      <c r="T330" s="18" t="str">
        <f>IF(OR(EXPORT!FA330=0,EXPORT!FA330="",EXPORT!FA330="0"),"","frei")</f>
        <v/>
      </c>
      <c r="U330" s="18" t="str">
        <f t="shared" ref="U330:U393" si="100">IF(A330=3,V330&amp;" Kcal / "&amp;W330&amp;" g Fett / "&amp;X330&amp;" g Proteine / "&amp;Y330&amp;" g KH / "&amp;Z330&amp;" BE ","")</f>
        <v/>
      </c>
      <c r="V330" s="18" t="str">
        <f>IF(A330=3,ROUND(EXPORT!F330,0),"")</f>
        <v/>
      </c>
      <c r="W330" s="18" t="str">
        <f>IF(A330=3,ROUND(EXPORT!J330,0),"")</f>
        <v/>
      </c>
      <c r="X330" s="18" t="str">
        <f>IF(A330=3,ROUND(EXPORT!I330,0),"")</f>
        <v/>
      </c>
      <c r="Y330" s="18" t="str">
        <f>IF(A330=3,ROUND(EXPORT!K330,0),"")</f>
        <v/>
      </c>
      <c r="Z330" s="18" t="str">
        <f>IF(A330=3,ROUND(EXPORT!EG330,1),"")</f>
        <v/>
      </c>
    </row>
    <row r="331" spans="1:26">
      <c r="A331" s="18">
        <f>EXPORT!A331</f>
        <v>0</v>
      </c>
      <c r="B331" s="18" t="str">
        <f>IF(ISBLANK(EXPORT!B331),"",EXPORT!B331)</f>
        <v/>
      </c>
      <c r="C331" s="18" t="str">
        <f t="shared" si="97"/>
        <v/>
      </c>
      <c r="D331" s="18" t="str">
        <f t="shared" si="98"/>
        <v/>
      </c>
      <c r="E331" s="18" t="str">
        <f t="shared" si="99"/>
        <v/>
      </c>
      <c r="F331" s="18" t="str">
        <f>IF(OR(EXPORT!EM331=0,EXPORT!EM331="",EXPORT!EM331="0"),"","A")</f>
        <v/>
      </c>
      <c r="G331" s="18" t="str">
        <f>IF(OR(EXPORT!EN331=0,EXPORT!EN331="",EXPORT!EN331="0"),"","B")</f>
        <v/>
      </c>
      <c r="H331" s="18" t="str">
        <f>IF(OR(EXPORT!EO331=0,EXPORT!EO331="",EXPORT!EO331="0"),"","C")</f>
        <v/>
      </c>
      <c r="I331" s="18" t="str">
        <f>IF(OR(EXPORT!EP331=0,EXPORT!EP331="",EXPORT!EP331="0"),"","D")</f>
        <v/>
      </c>
      <c r="J331" s="18" t="str">
        <f>IF(OR(EXPORT!EQ331=0,EXPORT!EQ331="",EXPORT!EQ331="0"),"","E")</f>
        <v/>
      </c>
      <c r="K331" s="18" t="str">
        <f>IF(OR(EXPORT!ER331=0,EXPORT!ER331="",EXPORT!ER331="0"),"","F")</f>
        <v/>
      </c>
      <c r="L331" s="18" t="str">
        <f>IF(OR(EXPORT!ES331=0,EXPORT!ES331="",EXPORT!ES331="0"),"","G")</f>
        <v/>
      </c>
      <c r="M331" s="18" t="str">
        <f>IF(OR(EXPORT!ET331=0,EXPORT!ET331="",EXPORT!ET331="0"),"","H")</f>
        <v/>
      </c>
      <c r="N331" s="18" t="str">
        <f>IF(OR(EXPORT!EU331=0,EXPORT!EU331="",EXPORT!EU331="0"),"","L")</f>
        <v/>
      </c>
      <c r="O331" s="18" t="str">
        <f>IF(OR(EXPORT!EV331=0,EXPORT!EV331="",EXPORT!EV331="0"),"","M")</f>
        <v/>
      </c>
      <c r="P331" s="18" t="str">
        <f>IF(OR(EXPORT!EW331=0,EXPORT!EW331="",EXPORT!EW331="0"),"","N")</f>
        <v/>
      </c>
      <c r="Q331" s="18" t="str">
        <f>IF(OR(EXPORT!EX331=0,EXPORT!EX331="",EXPORT!EX331="0"),"","O")</f>
        <v/>
      </c>
      <c r="R331" s="18" t="str">
        <f>IF(OR(EXPORT!EY331=0,EXPORT!EY331="",EXPORT!EY331="0"),"","P")</f>
        <v/>
      </c>
      <c r="S331" s="18" t="str">
        <f>IF(OR(EXPORT!EZ331=0,EXPORT!EZ331="",EXPORT!EZ331="0"),"","W")</f>
        <v/>
      </c>
      <c r="T331" s="18" t="str">
        <f>IF(OR(EXPORT!FA331=0,EXPORT!FA331="",EXPORT!FA331="0"),"","frei")</f>
        <v/>
      </c>
      <c r="U331" s="18" t="str">
        <f t="shared" si="100"/>
        <v/>
      </c>
      <c r="V331" s="18" t="str">
        <f>IF(A331=3,ROUND(EXPORT!F331,0),"")</f>
        <v/>
      </c>
      <c r="W331" s="18" t="str">
        <f>IF(A331=3,ROUND(EXPORT!J331,0),"")</f>
        <v/>
      </c>
      <c r="X331" s="18" t="str">
        <f>IF(A331=3,ROUND(EXPORT!I331,0),"")</f>
        <v/>
      </c>
      <c r="Y331" s="18" t="str">
        <f>IF(A331=3,ROUND(EXPORT!K331,0),"")</f>
        <v/>
      </c>
      <c r="Z331" s="18" t="str">
        <f>IF(A331=3,ROUND(EXPORT!EG331,1),"")</f>
        <v/>
      </c>
    </row>
    <row r="332" spans="1:26">
      <c r="A332" s="18">
        <f>EXPORT!A332</f>
        <v>0</v>
      </c>
      <c r="B332" s="18" t="str">
        <f>IF(ISBLANK(EXPORT!B332),"",EXPORT!B332)</f>
        <v/>
      </c>
      <c r="C332" s="18" t="str">
        <f t="shared" si="97"/>
        <v/>
      </c>
      <c r="D332" s="18" t="str">
        <f t="shared" si="98"/>
        <v/>
      </c>
      <c r="E332" s="18" t="str">
        <f t="shared" si="99"/>
        <v/>
      </c>
      <c r="F332" s="18" t="str">
        <f>IF(OR(EXPORT!EM332=0,EXPORT!EM332="",EXPORT!EM332="0"),"","A")</f>
        <v/>
      </c>
      <c r="G332" s="18" t="str">
        <f>IF(OR(EXPORT!EN332=0,EXPORT!EN332="",EXPORT!EN332="0"),"","B")</f>
        <v/>
      </c>
      <c r="H332" s="18" t="str">
        <f>IF(OR(EXPORT!EO332=0,EXPORT!EO332="",EXPORT!EO332="0"),"","C")</f>
        <v/>
      </c>
      <c r="I332" s="18" t="str">
        <f>IF(OR(EXPORT!EP332=0,EXPORT!EP332="",EXPORT!EP332="0"),"","D")</f>
        <v/>
      </c>
      <c r="J332" s="18" t="str">
        <f>IF(OR(EXPORT!EQ332=0,EXPORT!EQ332="",EXPORT!EQ332="0"),"","E")</f>
        <v/>
      </c>
      <c r="K332" s="18" t="str">
        <f>IF(OR(EXPORT!ER332=0,EXPORT!ER332="",EXPORT!ER332="0"),"","F")</f>
        <v/>
      </c>
      <c r="L332" s="18" t="str">
        <f>IF(OR(EXPORT!ES332=0,EXPORT!ES332="",EXPORT!ES332="0"),"","G")</f>
        <v/>
      </c>
      <c r="M332" s="18" t="str">
        <f>IF(OR(EXPORT!ET332=0,EXPORT!ET332="",EXPORT!ET332="0"),"","H")</f>
        <v/>
      </c>
      <c r="N332" s="18" t="str">
        <f>IF(OR(EXPORT!EU332=0,EXPORT!EU332="",EXPORT!EU332="0"),"","L")</f>
        <v/>
      </c>
      <c r="O332" s="18" t="str">
        <f>IF(OR(EXPORT!EV332=0,EXPORT!EV332="",EXPORT!EV332="0"),"","M")</f>
        <v/>
      </c>
      <c r="P332" s="18" t="str">
        <f>IF(OR(EXPORT!EW332=0,EXPORT!EW332="",EXPORT!EW332="0"),"","N")</f>
        <v/>
      </c>
      <c r="Q332" s="18" t="str">
        <f>IF(OR(EXPORT!EX332=0,EXPORT!EX332="",EXPORT!EX332="0"),"","O")</f>
        <v/>
      </c>
      <c r="R332" s="18" t="str">
        <f>IF(OR(EXPORT!EY332=0,EXPORT!EY332="",EXPORT!EY332="0"),"","P")</f>
        <v/>
      </c>
      <c r="S332" s="18" t="str">
        <f>IF(OR(EXPORT!EZ332=0,EXPORT!EZ332="",EXPORT!EZ332="0"),"","W")</f>
        <v/>
      </c>
      <c r="T332" s="18" t="str">
        <f>IF(OR(EXPORT!FA332=0,EXPORT!FA332="",EXPORT!FA332="0"),"","frei")</f>
        <v/>
      </c>
      <c r="U332" s="18" t="str">
        <f t="shared" si="100"/>
        <v/>
      </c>
      <c r="V332" s="18" t="str">
        <f>IF(A332=3,ROUND(EXPORT!F332,0),"")</f>
        <v/>
      </c>
      <c r="W332" s="18" t="str">
        <f>IF(A332=3,ROUND(EXPORT!J332,0),"")</f>
        <v/>
      </c>
      <c r="X332" s="18" t="str">
        <f>IF(A332=3,ROUND(EXPORT!I332,0),"")</f>
        <v/>
      </c>
      <c r="Y332" s="18" t="str">
        <f>IF(A332=3,ROUND(EXPORT!K332,0),"")</f>
        <v/>
      </c>
      <c r="Z332" s="18" t="str">
        <f>IF(A332=3,ROUND(EXPORT!EG332,1),"")</f>
        <v/>
      </c>
    </row>
    <row r="333" spans="1:26">
      <c r="A333" s="18">
        <f>EXPORT!A333</f>
        <v>0</v>
      </c>
      <c r="B333" s="18" t="str">
        <f>IF(ISBLANK(EXPORT!B333),"",EXPORT!B333)</f>
        <v/>
      </c>
      <c r="C333" s="18" t="str">
        <f t="shared" si="97"/>
        <v/>
      </c>
      <c r="D333" s="18" t="str">
        <f t="shared" si="98"/>
        <v/>
      </c>
      <c r="E333" s="18" t="str">
        <f t="shared" si="99"/>
        <v/>
      </c>
      <c r="F333" s="18" t="str">
        <f>IF(OR(EXPORT!EM333=0,EXPORT!EM333="",EXPORT!EM333="0"),"","A")</f>
        <v/>
      </c>
      <c r="G333" s="18" t="str">
        <f>IF(OR(EXPORT!EN333=0,EXPORT!EN333="",EXPORT!EN333="0"),"","B")</f>
        <v/>
      </c>
      <c r="H333" s="18" t="str">
        <f>IF(OR(EXPORT!EO333=0,EXPORT!EO333="",EXPORT!EO333="0"),"","C")</f>
        <v/>
      </c>
      <c r="I333" s="18" t="str">
        <f>IF(OR(EXPORT!EP333=0,EXPORT!EP333="",EXPORT!EP333="0"),"","D")</f>
        <v/>
      </c>
      <c r="J333" s="18" t="str">
        <f>IF(OR(EXPORT!EQ333=0,EXPORT!EQ333="",EXPORT!EQ333="0"),"","E")</f>
        <v/>
      </c>
      <c r="K333" s="18" t="str">
        <f>IF(OR(EXPORT!ER333=0,EXPORT!ER333="",EXPORT!ER333="0"),"","F")</f>
        <v/>
      </c>
      <c r="L333" s="18" t="str">
        <f>IF(OR(EXPORT!ES333=0,EXPORT!ES333="",EXPORT!ES333="0"),"","G")</f>
        <v/>
      </c>
      <c r="M333" s="18" t="str">
        <f>IF(OR(EXPORT!ET333=0,EXPORT!ET333="",EXPORT!ET333="0"),"","H")</f>
        <v/>
      </c>
      <c r="N333" s="18" t="str">
        <f>IF(OR(EXPORT!EU333=0,EXPORT!EU333="",EXPORT!EU333="0"),"","L")</f>
        <v/>
      </c>
      <c r="O333" s="18" t="str">
        <f>IF(OR(EXPORT!EV333=0,EXPORT!EV333="",EXPORT!EV333="0"),"","M")</f>
        <v/>
      </c>
      <c r="P333" s="18" t="str">
        <f>IF(OR(EXPORT!EW333=0,EXPORT!EW333="",EXPORT!EW333="0"),"","N")</f>
        <v/>
      </c>
      <c r="Q333" s="18" t="str">
        <f>IF(OR(EXPORT!EX333=0,EXPORT!EX333="",EXPORT!EX333="0"),"","O")</f>
        <v/>
      </c>
      <c r="R333" s="18" t="str">
        <f>IF(OR(EXPORT!EY333=0,EXPORT!EY333="",EXPORT!EY333="0"),"","P")</f>
        <v/>
      </c>
      <c r="S333" s="18" t="str">
        <f>IF(OR(EXPORT!EZ333=0,EXPORT!EZ333="",EXPORT!EZ333="0"),"","W")</f>
        <v/>
      </c>
      <c r="T333" s="18" t="str">
        <f>IF(OR(EXPORT!FA333=0,EXPORT!FA333="",EXPORT!FA333="0"),"","frei")</f>
        <v/>
      </c>
      <c r="U333" s="18" t="str">
        <f t="shared" si="100"/>
        <v/>
      </c>
      <c r="V333" s="18" t="str">
        <f>IF(A333=3,ROUND(EXPORT!F333,0),"")</f>
        <v/>
      </c>
      <c r="W333" s="18" t="str">
        <f>IF(A333=3,ROUND(EXPORT!J333,0),"")</f>
        <v/>
      </c>
      <c r="X333" s="18" t="str">
        <f>IF(A333=3,ROUND(EXPORT!I333,0),"")</f>
        <v/>
      </c>
      <c r="Y333" s="18" t="str">
        <f>IF(A333=3,ROUND(EXPORT!K333,0),"")</f>
        <v/>
      </c>
      <c r="Z333" s="18" t="str">
        <f>IF(A333=3,ROUND(EXPORT!EG333,1),"")</f>
        <v/>
      </c>
    </row>
    <row r="334" spans="1:26">
      <c r="A334" s="18">
        <f>EXPORT!A334</f>
        <v>0</v>
      </c>
      <c r="B334" s="18" t="str">
        <f>IF(ISBLANK(EXPORT!B334),"",EXPORT!B334)</f>
        <v/>
      </c>
      <c r="C334" s="18" t="str">
        <f t="shared" si="97"/>
        <v/>
      </c>
      <c r="D334" s="18" t="str">
        <f t="shared" si="98"/>
        <v/>
      </c>
      <c r="E334" s="18" t="str">
        <f t="shared" si="99"/>
        <v/>
      </c>
      <c r="F334" s="18" t="str">
        <f>IF(OR(EXPORT!EM334=0,EXPORT!EM334="",EXPORT!EM334="0"),"","A")</f>
        <v/>
      </c>
      <c r="G334" s="18" t="str">
        <f>IF(OR(EXPORT!EN334=0,EXPORT!EN334="",EXPORT!EN334="0"),"","B")</f>
        <v/>
      </c>
      <c r="H334" s="18" t="str">
        <f>IF(OR(EXPORT!EO334=0,EXPORT!EO334="",EXPORT!EO334="0"),"","C")</f>
        <v/>
      </c>
      <c r="I334" s="18" t="str">
        <f>IF(OR(EXPORT!EP334=0,EXPORT!EP334="",EXPORT!EP334="0"),"","D")</f>
        <v/>
      </c>
      <c r="J334" s="18" t="str">
        <f>IF(OR(EXPORT!EQ334=0,EXPORT!EQ334="",EXPORT!EQ334="0"),"","E")</f>
        <v/>
      </c>
      <c r="K334" s="18" t="str">
        <f>IF(OR(EXPORT!ER334=0,EXPORT!ER334="",EXPORT!ER334="0"),"","F")</f>
        <v/>
      </c>
      <c r="L334" s="18" t="str">
        <f>IF(OR(EXPORT!ES334=0,EXPORT!ES334="",EXPORT!ES334="0"),"","G")</f>
        <v/>
      </c>
      <c r="M334" s="18" t="str">
        <f>IF(OR(EXPORT!ET334=0,EXPORT!ET334="",EXPORT!ET334="0"),"","H")</f>
        <v/>
      </c>
      <c r="N334" s="18" t="str">
        <f>IF(OR(EXPORT!EU334=0,EXPORT!EU334="",EXPORT!EU334="0"),"","L")</f>
        <v/>
      </c>
      <c r="O334" s="18" t="str">
        <f>IF(OR(EXPORT!EV334=0,EXPORT!EV334="",EXPORT!EV334="0"),"","M")</f>
        <v/>
      </c>
      <c r="P334" s="18" t="str">
        <f>IF(OR(EXPORT!EW334=0,EXPORT!EW334="",EXPORT!EW334="0"),"","N")</f>
        <v/>
      </c>
      <c r="Q334" s="18" t="str">
        <f>IF(OR(EXPORT!EX334=0,EXPORT!EX334="",EXPORT!EX334="0"),"","O")</f>
        <v/>
      </c>
      <c r="R334" s="18" t="str">
        <f>IF(OR(EXPORT!EY334=0,EXPORT!EY334="",EXPORT!EY334="0"),"","P")</f>
        <v/>
      </c>
      <c r="S334" s="18" t="str">
        <f>IF(OR(EXPORT!EZ334=0,EXPORT!EZ334="",EXPORT!EZ334="0"),"","W")</f>
        <v/>
      </c>
      <c r="T334" s="18" t="str">
        <f>IF(OR(EXPORT!FA334=0,EXPORT!FA334="",EXPORT!FA334="0"),"","frei")</f>
        <v/>
      </c>
      <c r="U334" s="18" t="str">
        <f t="shared" si="100"/>
        <v/>
      </c>
      <c r="V334" s="18" t="str">
        <f>IF(A334=3,ROUND(EXPORT!F334,0),"")</f>
        <v/>
      </c>
      <c r="W334" s="18" t="str">
        <f>IF(A334=3,ROUND(EXPORT!J334,0),"")</f>
        <v/>
      </c>
      <c r="X334" s="18" t="str">
        <f>IF(A334=3,ROUND(EXPORT!I334,0),"")</f>
        <v/>
      </c>
      <c r="Y334" s="18" t="str">
        <f>IF(A334=3,ROUND(EXPORT!K334,0),"")</f>
        <v/>
      </c>
      <c r="Z334" s="18" t="str">
        <f>IF(A334=3,ROUND(EXPORT!EG334,1),"")</f>
        <v/>
      </c>
    </row>
    <row r="335" spans="1:26">
      <c r="A335" s="18">
        <f>EXPORT!A335</f>
        <v>0</v>
      </c>
      <c r="B335" s="18" t="str">
        <f>IF(ISBLANK(EXPORT!B335),"",EXPORT!B335)</f>
        <v/>
      </c>
      <c r="C335" s="18" t="str">
        <f t="shared" si="97"/>
        <v/>
      </c>
      <c r="D335" s="18" t="str">
        <f t="shared" si="98"/>
        <v/>
      </c>
      <c r="E335" s="18" t="str">
        <f t="shared" si="99"/>
        <v/>
      </c>
      <c r="F335" s="18" t="str">
        <f>IF(OR(EXPORT!EM335=0,EXPORT!EM335="",EXPORT!EM335="0"),"","A")</f>
        <v/>
      </c>
      <c r="G335" s="18" t="str">
        <f>IF(OR(EXPORT!EN335=0,EXPORT!EN335="",EXPORT!EN335="0"),"","B")</f>
        <v/>
      </c>
      <c r="H335" s="18" t="str">
        <f>IF(OR(EXPORT!EO335=0,EXPORT!EO335="",EXPORT!EO335="0"),"","C")</f>
        <v/>
      </c>
      <c r="I335" s="18" t="str">
        <f>IF(OR(EXPORT!EP335=0,EXPORT!EP335="",EXPORT!EP335="0"),"","D")</f>
        <v/>
      </c>
      <c r="J335" s="18" t="str">
        <f>IF(OR(EXPORT!EQ335=0,EXPORT!EQ335="",EXPORT!EQ335="0"),"","E")</f>
        <v/>
      </c>
      <c r="K335" s="18" t="str">
        <f>IF(OR(EXPORT!ER335=0,EXPORT!ER335="",EXPORT!ER335="0"),"","F")</f>
        <v/>
      </c>
      <c r="L335" s="18" t="str">
        <f>IF(OR(EXPORT!ES335=0,EXPORT!ES335="",EXPORT!ES335="0"),"","G")</f>
        <v/>
      </c>
      <c r="M335" s="18" t="str">
        <f>IF(OR(EXPORT!ET335=0,EXPORT!ET335="",EXPORT!ET335="0"),"","H")</f>
        <v/>
      </c>
      <c r="N335" s="18" t="str">
        <f>IF(OR(EXPORT!EU335=0,EXPORT!EU335="",EXPORT!EU335="0"),"","L")</f>
        <v/>
      </c>
      <c r="O335" s="18" t="str">
        <f>IF(OR(EXPORT!EV335=0,EXPORT!EV335="",EXPORT!EV335="0"),"","M")</f>
        <v/>
      </c>
      <c r="P335" s="18" t="str">
        <f>IF(OR(EXPORT!EW335=0,EXPORT!EW335="",EXPORT!EW335="0"),"","N")</f>
        <v/>
      </c>
      <c r="Q335" s="18" t="str">
        <f>IF(OR(EXPORT!EX335=0,EXPORT!EX335="",EXPORT!EX335="0"),"","O")</f>
        <v/>
      </c>
      <c r="R335" s="18" t="str">
        <f>IF(OR(EXPORT!EY335=0,EXPORT!EY335="",EXPORT!EY335="0"),"","P")</f>
        <v/>
      </c>
      <c r="S335" s="18" t="str">
        <f>IF(OR(EXPORT!EZ335=0,EXPORT!EZ335="",EXPORT!EZ335="0"),"","W")</f>
        <v/>
      </c>
      <c r="T335" s="18" t="str">
        <f>IF(OR(EXPORT!FA335=0,EXPORT!FA335="",EXPORT!FA335="0"),"","frei")</f>
        <v/>
      </c>
      <c r="U335" s="18" t="str">
        <f t="shared" si="100"/>
        <v/>
      </c>
      <c r="V335" s="18" t="str">
        <f>IF(A335=3,ROUND(EXPORT!F335,0),"")</f>
        <v/>
      </c>
      <c r="W335" s="18" t="str">
        <f>IF(A335=3,ROUND(EXPORT!J335,0),"")</f>
        <v/>
      </c>
      <c r="X335" s="18" t="str">
        <f>IF(A335=3,ROUND(EXPORT!I335,0),"")</f>
        <v/>
      </c>
      <c r="Y335" s="18" t="str">
        <f>IF(A335=3,ROUND(EXPORT!K335,0),"")</f>
        <v/>
      </c>
      <c r="Z335" s="18" t="str">
        <f>IF(A335=3,ROUND(EXPORT!EG335,1),"")</f>
        <v/>
      </c>
    </row>
    <row r="336" spans="1:26">
      <c r="A336" s="18">
        <f>EXPORT!A336</f>
        <v>0</v>
      </c>
      <c r="B336" s="18" t="str">
        <f>IF(ISBLANK(EXPORT!B336),"",EXPORT!B336)</f>
        <v/>
      </c>
      <c r="C336" s="18" t="str">
        <f t="shared" si="97"/>
        <v/>
      </c>
      <c r="D336" s="18" t="str">
        <f t="shared" si="98"/>
        <v/>
      </c>
      <c r="E336" s="18" t="str">
        <f t="shared" si="99"/>
        <v/>
      </c>
      <c r="F336" s="18" t="str">
        <f>IF(OR(EXPORT!EM336=0,EXPORT!EM336="",EXPORT!EM336="0"),"","A")</f>
        <v/>
      </c>
      <c r="G336" s="18" t="str">
        <f>IF(OR(EXPORT!EN336=0,EXPORT!EN336="",EXPORT!EN336="0"),"","B")</f>
        <v/>
      </c>
      <c r="H336" s="18" t="str">
        <f>IF(OR(EXPORT!EO336=0,EXPORT!EO336="",EXPORT!EO336="0"),"","C")</f>
        <v/>
      </c>
      <c r="I336" s="18" t="str">
        <f>IF(OR(EXPORT!EP336=0,EXPORT!EP336="",EXPORT!EP336="0"),"","D")</f>
        <v/>
      </c>
      <c r="J336" s="18" t="str">
        <f>IF(OR(EXPORT!EQ336=0,EXPORT!EQ336="",EXPORT!EQ336="0"),"","E")</f>
        <v/>
      </c>
      <c r="K336" s="18" t="str">
        <f>IF(OR(EXPORT!ER336=0,EXPORT!ER336="",EXPORT!ER336="0"),"","F")</f>
        <v/>
      </c>
      <c r="L336" s="18" t="str">
        <f>IF(OR(EXPORT!ES336=0,EXPORT!ES336="",EXPORT!ES336="0"),"","G")</f>
        <v/>
      </c>
      <c r="M336" s="18" t="str">
        <f>IF(OR(EXPORT!ET336=0,EXPORT!ET336="",EXPORT!ET336="0"),"","H")</f>
        <v/>
      </c>
      <c r="N336" s="18" t="str">
        <f>IF(OR(EXPORT!EU336=0,EXPORT!EU336="",EXPORT!EU336="0"),"","L")</f>
        <v/>
      </c>
      <c r="O336" s="18" t="str">
        <f>IF(OR(EXPORT!EV336=0,EXPORT!EV336="",EXPORT!EV336="0"),"","M")</f>
        <v/>
      </c>
      <c r="P336" s="18" t="str">
        <f>IF(OR(EXPORT!EW336=0,EXPORT!EW336="",EXPORT!EW336="0"),"","N")</f>
        <v/>
      </c>
      <c r="Q336" s="18" t="str">
        <f>IF(OR(EXPORT!EX336=0,EXPORT!EX336="",EXPORT!EX336="0"),"","O")</f>
        <v/>
      </c>
      <c r="R336" s="18" t="str">
        <f>IF(OR(EXPORT!EY336=0,EXPORT!EY336="",EXPORT!EY336="0"),"","P")</f>
        <v/>
      </c>
      <c r="S336" s="18" t="str">
        <f>IF(OR(EXPORT!EZ336=0,EXPORT!EZ336="",EXPORT!EZ336="0"),"","W")</f>
        <v/>
      </c>
      <c r="T336" s="18" t="str">
        <f>IF(OR(EXPORT!FA336=0,EXPORT!FA336="",EXPORT!FA336="0"),"","frei")</f>
        <v/>
      </c>
      <c r="U336" s="18" t="str">
        <f t="shared" si="100"/>
        <v/>
      </c>
      <c r="V336" s="18" t="str">
        <f>IF(A336=3,ROUND(EXPORT!F336,0),"")</f>
        <v/>
      </c>
      <c r="W336" s="18" t="str">
        <f>IF(A336=3,ROUND(EXPORT!J336,0),"")</f>
        <v/>
      </c>
      <c r="X336" s="18" t="str">
        <f>IF(A336=3,ROUND(EXPORT!I336,0),"")</f>
        <v/>
      </c>
      <c r="Y336" s="18" t="str">
        <f>IF(A336=3,ROUND(EXPORT!K336,0),"")</f>
        <v/>
      </c>
      <c r="Z336" s="18" t="str">
        <f>IF(A336=3,ROUND(EXPORT!EG336,1),"")</f>
        <v/>
      </c>
    </row>
    <row r="337" spans="1:26">
      <c r="A337" s="18">
        <f>EXPORT!A337</f>
        <v>0</v>
      </c>
      <c r="B337" s="18" t="str">
        <f>IF(ISBLANK(EXPORT!B337),"",EXPORT!B337)</f>
        <v/>
      </c>
      <c r="C337" s="18" t="str">
        <f t="shared" si="97"/>
        <v/>
      </c>
      <c r="D337" s="18" t="str">
        <f t="shared" si="98"/>
        <v/>
      </c>
      <c r="E337" s="18" t="str">
        <f t="shared" si="99"/>
        <v/>
      </c>
      <c r="F337" s="18" t="str">
        <f>IF(OR(EXPORT!EM337=0,EXPORT!EM337="",EXPORT!EM337="0"),"","A")</f>
        <v/>
      </c>
      <c r="G337" s="18" t="str">
        <f>IF(OR(EXPORT!EN337=0,EXPORT!EN337="",EXPORT!EN337="0"),"","B")</f>
        <v/>
      </c>
      <c r="H337" s="18" t="str">
        <f>IF(OR(EXPORT!EO337=0,EXPORT!EO337="",EXPORT!EO337="0"),"","C")</f>
        <v/>
      </c>
      <c r="I337" s="18" t="str">
        <f>IF(OR(EXPORT!EP337=0,EXPORT!EP337="",EXPORT!EP337="0"),"","D")</f>
        <v/>
      </c>
      <c r="J337" s="18" t="str">
        <f>IF(OR(EXPORT!EQ337=0,EXPORT!EQ337="",EXPORT!EQ337="0"),"","E")</f>
        <v/>
      </c>
      <c r="K337" s="18" t="str">
        <f>IF(OR(EXPORT!ER337=0,EXPORT!ER337="",EXPORT!ER337="0"),"","F")</f>
        <v/>
      </c>
      <c r="L337" s="18" t="str">
        <f>IF(OR(EXPORT!ES337=0,EXPORT!ES337="",EXPORT!ES337="0"),"","G")</f>
        <v/>
      </c>
      <c r="M337" s="18" t="str">
        <f>IF(OR(EXPORT!ET337=0,EXPORT!ET337="",EXPORT!ET337="0"),"","H")</f>
        <v/>
      </c>
      <c r="N337" s="18" t="str">
        <f>IF(OR(EXPORT!EU337=0,EXPORT!EU337="",EXPORT!EU337="0"),"","L")</f>
        <v/>
      </c>
      <c r="O337" s="18" t="str">
        <f>IF(OR(EXPORT!EV337=0,EXPORT!EV337="",EXPORT!EV337="0"),"","M")</f>
        <v/>
      </c>
      <c r="P337" s="18" t="str">
        <f>IF(OR(EXPORT!EW337=0,EXPORT!EW337="",EXPORT!EW337="0"),"","N")</f>
        <v/>
      </c>
      <c r="Q337" s="18" t="str">
        <f>IF(OR(EXPORT!EX337=0,EXPORT!EX337="",EXPORT!EX337="0"),"","O")</f>
        <v/>
      </c>
      <c r="R337" s="18" t="str">
        <f>IF(OR(EXPORT!EY337=0,EXPORT!EY337="",EXPORT!EY337="0"),"","P")</f>
        <v/>
      </c>
      <c r="S337" s="18" t="str">
        <f>IF(OR(EXPORT!EZ337=0,EXPORT!EZ337="",EXPORT!EZ337="0"),"","W")</f>
        <v/>
      </c>
      <c r="T337" s="18" t="str">
        <f>IF(OR(EXPORT!FA337=0,EXPORT!FA337="",EXPORT!FA337="0"),"","frei")</f>
        <v/>
      </c>
      <c r="U337" s="18" t="str">
        <f t="shared" si="100"/>
        <v/>
      </c>
      <c r="V337" s="18" t="str">
        <f>IF(A337=3,ROUND(EXPORT!F337,0),"")</f>
        <v/>
      </c>
      <c r="W337" s="18" t="str">
        <f>IF(A337=3,ROUND(EXPORT!J337,0),"")</f>
        <v/>
      </c>
      <c r="X337" s="18" t="str">
        <f>IF(A337=3,ROUND(EXPORT!I337,0),"")</f>
        <v/>
      </c>
      <c r="Y337" s="18" t="str">
        <f>IF(A337=3,ROUND(EXPORT!K337,0),"")</f>
        <v/>
      </c>
      <c r="Z337" s="18" t="str">
        <f>IF(A337=3,ROUND(EXPORT!EG337,1),"")</f>
        <v/>
      </c>
    </row>
    <row r="338" spans="1:26">
      <c r="A338" s="18">
        <f>EXPORT!A338</f>
        <v>0</v>
      </c>
      <c r="B338" s="18" t="str">
        <f>IF(ISBLANK(EXPORT!B338),"",EXPORT!B338)</f>
        <v/>
      </c>
      <c r="C338" s="18" t="str">
        <f t="shared" si="97"/>
        <v/>
      </c>
      <c r="D338" s="18" t="str">
        <f t="shared" si="98"/>
        <v/>
      </c>
      <c r="E338" s="18" t="str">
        <f t="shared" si="99"/>
        <v/>
      </c>
      <c r="F338" s="18" t="str">
        <f>IF(OR(EXPORT!EM338=0,EXPORT!EM338="",EXPORT!EM338="0"),"","A")</f>
        <v/>
      </c>
      <c r="G338" s="18" t="str">
        <f>IF(OR(EXPORT!EN338=0,EXPORT!EN338="",EXPORT!EN338="0"),"","B")</f>
        <v/>
      </c>
      <c r="H338" s="18" t="str">
        <f>IF(OR(EXPORT!EO338=0,EXPORT!EO338="",EXPORT!EO338="0"),"","C")</f>
        <v/>
      </c>
      <c r="I338" s="18" t="str">
        <f>IF(OR(EXPORT!EP338=0,EXPORT!EP338="",EXPORT!EP338="0"),"","D")</f>
        <v/>
      </c>
      <c r="J338" s="18" t="str">
        <f>IF(OR(EXPORT!EQ338=0,EXPORT!EQ338="",EXPORT!EQ338="0"),"","E")</f>
        <v/>
      </c>
      <c r="K338" s="18" t="str">
        <f>IF(OR(EXPORT!ER338=0,EXPORT!ER338="",EXPORT!ER338="0"),"","F")</f>
        <v/>
      </c>
      <c r="L338" s="18" t="str">
        <f>IF(OR(EXPORT!ES338=0,EXPORT!ES338="",EXPORT!ES338="0"),"","G")</f>
        <v/>
      </c>
      <c r="M338" s="18" t="str">
        <f>IF(OR(EXPORT!ET338=0,EXPORT!ET338="",EXPORT!ET338="0"),"","H")</f>
        <v/>
      </c>
      <c r="N338" s="18" t="str">
        <f>IF(OR(EXPORT!EU338=0,EXPORT!EU338="",EXPORT!EU338="0"),"","L")</f>
        <v/>
      </c>
      <c r="O338" s="18" t="str">
        <f>IF(OR(EXPORT!EV338=0,EXPORT!EV338="",EXPORT!EV338="0"),"","M")</f>
        <v/>
      </c>
      <c r="P338" s="18" t="str">
        <f>IF(OR(EXPORT!EW338=0,EXPORT!EW338="",EXPORT!EW338="0"),"","N")</f>
        <v/>
      </c>
      <c r="Q338" s="18" t="str">
        <f>IF(OR(EXPORT!EX338=0,EXPORT!EX338="",EXPORT!EX338="0"),"","O")</f>
        <v/>
      </c>
      <c r="R338" s="18" t="str">
        <f>IF(OR(EXPORT!EY338=0,EXPORT!EY338="",EXPORT!EY338="0"),"","P")</f>
        <v/>
      </c>
      <c r="S338" s="18" t="str">
        <f>IF(OR(EXPORT!EZ338=0,EXPORT!EZ338="",EXPORT!EZ338="0"),"","W")</f>
        <v/>
      </c>
      <c r="T338" s="18" t="str">
        <f>IF(OR(EXPORT!FA338=0,EXPORT!FA338="",EXPORT!FA338="0"),"","frei")</f>
        <v/>
      </c>
      <c r="U338" s="18" t="str">
        <f t="shared" si="100"/>
        <v/>
      </c>
      <c r="V338" s="18" t="str">
        <f>IF(A338=3,ROUND(EXPORT!F338,0),"")</f>
        <v/>
      </c>
      <c r="W338" s="18" t="str">
        <f>IF(A338=3,ROUND(EXPORT!J338,0),"")</f>
        <v/>
      </c>
      <c r="X338" s="18" t="str">
        <f>IF(A338=3,ROUND(EXPORT!I338,0),"")</f>
        <v/>
      </c>
      <c r="Y338" s="18" t="str">
        <f>IF(A338=3,ROUND(EXPORT!K338,0),"")</f>
        <v/>
      </c>
      <c r="Z338" s="18" t="str">
        <f>IF(A338=3,ROUND(EXPORT!EG338,1),"")</f>
        <v/>
      </c>
    </row>
    <row r="339" spans="1:26">
      <c r="A339" s="18">
        <f>EXPORT!A339</f>
        <v>0</v>
      </c>
      <c r="B339" s="18" t="str">
        <f>IF(ISBLANK(EXPORT!B339),"",EXPORT!B339)</f>
        <v/>
      </c>
      <c r="C339" s="18" t="str">
        <f t="shared" si="97"/>
        <v/>
      </c>
      <c r="D339" s="18" t="str">
        <f t="shared" si="98"/>
        <v/>
      </c>
      <c r="E339" s="18" t="str">
        <f t="shared" si="99"/>
        <v/>
      </c>
      <c r="F339" s="18" t="str">
        <f>IF(OR(EXPORT!EM339=0,EXPORT!EM339="",EXPORT!EM339="0"),"","A")</f>
        <v/>
      </c>
      <c r="G339" s="18" t="str">
        <f>IF(OR(EXPORT!EN339=0,EXPORT!EN339="",EXPORT!EN339="0"),"","B")</f>
        <v/>
      </c>
      <c r="H339" s="18" t="str">
        <f>IF(OR(EXPORT!EO339=0,EXPORT!EO339="",EXPORT!EO339="0"),"","C")</f>
        <v/>
      </c>
      <c r="I339" s="18" t="str">
        <f>IF(OR(EXPORT!EP339=0,EXPORT!EP339="",EXPORT!EP339="0"),"","D")</f>
        <v/>
      </c>
      <c r="J339" s="18" t="str">
        <f>IF(OR(EXPORT!EQ339=0,EXPORT!EQ339="",EXPORT!EQ339="0"),"","E")</f>
        <v/>
      </c>
      <c r="K339" s="18" t="str">
        <f>IF(OR(EXPORT!ER339=0,EXPORT!ER339="",EXPORT!ER339="0"),"","F")</f>
        <v/>
      </c>
      <c r="L339" s="18" t="str">
        <f>IF(OR(EXPORT!ES339=0,EXPORT!ES339="",EXPORT!ES339="0"),"","G")</f>
        <v/>
      </c>
      <c r="M339" s="18" t="str">
        <f>IF(OR(EXPORT!ET339=0,EXPORT!ET339="",EXPORT!ET339="0"),"","H")</f>
        <v/>
      </c>
      <c r="N339" s="18" t="str">
        <f>IF(OR(EXPORT!EU339=0,EXPORT!EU339="",EXPORT!EU339="0"),"","L")</f>
        <v/>
      </c>
      <c r="O339" s="18" t="str">
        <f>IF(OR(EXPORT!EV339=0,EXPORT!EV339="",EXPORT!EV339="0"),"","M")</f>
        <v/>
      </c>
      <c r="P339" s="18" t="str">
        <f>IF(OR(EXPORT!EW339=0,EXPORT!EW339="",EXPORT!EW339="0"),"","N")</f>
        <v/>
      </c>
      <c r="Q339" s="18" t="str">
        <f>IF(OR(EXPORT!EX339=0,EXPORT!EX339="",EXPORT!EX339="0"),"","O")</f>
        <v/>
      </c>
      <c r="R339" s="18" t="str">
        <f>IF(OR(EXPORT!EY339=0,EXPORT!EY339="",EXPORT!EY339="0"),"","P")</f>
        <v/>
      </c>
      <c r="S339" s="18" t="str">
        <f>IF(OR(EXPORT!EZ339=0,EXPORT!EZ339="",EXPORT!EZ339="0"),"","W")</f>
        <v/>
      </c>
      <c r="T339" s="18" t="str">
        <f>IF(OR(EXPORT!FA339=0,EXPORT!FA339="",EXPORT!FA339="0"),"","frei")</f>
        <v/>
      </c>
      <c r="U339" s="18" t="str">
        <f t="shared" si="100"/>
        <v/>
      </c>
      <c r="V339" s="18" t="str">
        <f>IF(A339=3,ROUND(EXPORT!F339,0),"")</f>
        <v/>
      </c>
      <c r="W339" s="18" t="str">
        <f>IF(A339=3,ROUND(EXPORT!J339,0),"")</f>
        <v/>
      </c>
      <c r="X339" s="18" t="str">
        <f>IF(A339=3,ROUND(EXPORT!I339,0),"")</f>
        <v/>
      </c>
      <c r="Y339" s="18" t="str">
        <f>IF(A339=3,ROUND(EXPORT!K339,0),"")</f>
        <v/>
      </c>
      <c r="Z339" s="18" t="str">
        <f>IF(A339=3,ROUND(EXPORT!EG339,1),"")</f>
        <v/>
      </c>
    </row>
    <row r="340" spans="1:26">
      <c r="A340" s="18">
        <f>EXPORT!A340</f>
        <v>0</v>
      </c>
      <c r="B340" s="18" t="str">
        <f>IF(ISBLANK(EXPORT!B340),"",EXPORT!B340)</f>
        <v/>
      </c>
      <c r="C340" s="18" t="str">
        <f t="shared" si="97"/>
        <v/>
      </c>
      <c r="D340" s="18" t="str">
        <f t="shared" si="98"/>
        <v/>
      </c>
      <c r="E340" s="18" t="str">
        <f t="shared" si="99"/>
        <v/>
      </c>
      <c r="F340" s="18" t="str">
        <f>IF(OR(EXPORT!EM340=0,EXPORT!EM340="",EXPORT!EM340="0"),"","A")</f>
        <v/>
      </c>
      <c r="G340" s="18" t="str">
        <f>IF(OR(EXPORT!EN340=0,EXPORT!EN340="",EXPORT!EN340="0"),"","B")</f>
        <v/>
      </c>
      <c r="H340" s="18" t="str">
        <f>IF(OR(EXPORT!EO340=0,EXPORT!EO340="",EXPORT!EO340="0"),"","C")</f>
        <v/>
      </c>
      <c r="I340" s="18" t="str">
        <f>IF(OR(EXPORT!EP340=0,EXPORT!EP340="",EXPORT!EP340="0"),"","D")</f>
        <v/>
      </c>
      <c r="J340" s="18" t="str">
        <f>IF(OR(EXPORT!EQ340=0,EXPORT!EQ340="",EXPORT!EQ340="0"),"","E")</f>
        <v/>
      </c>
      <c r="K340" s="18" t="str">
        <f>IF(OR(EXPORT!ER340=0,EXPORT!ER340="",EXPORT!ER340="0"),"","F")</f>
        <v/>
      </c>
      <c r="L340" s="18" t="str">
        <f>IF(OR(EXPORT!ES340=0,EXPORT!ES340="",EXPORT!ES340="0"),"","G")</f>
        <v/>
      </c>
      <c r="M340" s="18" t="str">
        <f>IF(OR(EXPORT!ET340=0,EXPORT!ET340="",EXPORT!ET340="0"),"","H")</f>
        <v/>
      </c>
      <c r="N340" s="18" t="str">
        <f>IF(OR(EXPORT!EU340=0,EXPORT!EU340="",EXPORT!EU340="0"),"","L")</f>
        <v/>
      </c>
      <c r="O340" s="18" t="str">
        <f>IF(OR(EXPORT!EV340=0,EXPORT!EV340="",EXPORT!EV340="0"),"","M")</f>
        <v/>
      </c>
      <c r="P340" s="18" t="str">
        <f>IF(OR(EXPORT!EW340=0,EXPORT!EW340="",EXPORT!EW340="0"),"","N")</f>
        <v/>
      </c>
      <c r="Q340" s="18" t="str">
        <f>IF(OR(EXPORT!EX340=0,EXPORT!EX340="",EXPORT!EX340="0"),"","O")</f>
        <v/>
      </c>
      <c r="R340" s="18" t="str">
        <f>IF(OR(EXPORT!EY340=0,EXPORT!EY340="",EXPORT!EY340="0"),"","P")</f>
        <v/>
      </c>
      <c r="S340" s="18" t="str">
        <f>IF(OR(EXPORT!EZ340=0,EXPORT!EZ340="",EXPORT!EZ340="0"),"","W")</f>
        <v/>
      </c>
      <c r="T340" s="18" t="str">
        <f>IF(OR(EXPORT!FA340=0,EXPORT!FA340="",EXPORT!FA340="0"),"","frei")</f>
        <v/>
      </c>
      <c r="U340" s="18" t="str">
        <f t="shared" si="100"/>
        <v/>
      </c>
      <c r="V340" s="18" t="str">
        <f>IF(A340=3,ROUND(EXPORT!F340,0),"")</f>
        <v/>
      </c>
      <c r="W340" s="18" t="str">
        <f>IF(A340=3,ROUND(EXPORT!J340,0),"")</f>
        <v/>
      </c>
      <c r="X340" s="18" t="str">
        <f>IF(A340=3,ROUND(EXPORT!I340,0),"")</f>
        <v/>
      </c>
      <c r="Y340" s="18" t="str">
        <f>IF(A340=3,ROUND(EXPORT!K340,0),"")</f>
        <v/>
      </c>
      <c r="Z340" s="18" t="str">
        <f>IF(A340=3,ROUND(EXPORT!EG340,1),"")</f>
        <v/>
      </c>
    </row>
    <row r="341" spans="1:26">
      <c r="A341" s="18">
        <f>EXPORT!A341</f>
        <v>0</v>
      </c>
      <c r="B341" s="18" t="str">
        <f>IF(ISBLANK(EXPORT!B341),"",EXPORT!B341)</f>
        <v/>
      </c>
      <c r="C341" s="18" t="str">
        <f t="shared" si="97"/>
        <v/>
      </c>
      <c r="D341" s="18" t="str">
        <f t="shared" si="98"/>
        <v/>
      </c>
      <c r="E341" s="18" t="str">
        <f t="shared" si="99"/>
        <v/>
      </c>
      <c r="F341" s="18" t="str">
        <f>IF(OR(EXPORT!EM341=0,EXPORT!EM341="",EXPORT!EM341="0"),"","A")</f>
        <v/>
      </c>
      <c r="G341" s="18" t="str">
        <f>IF(OR(EXPORT!EN341=0,EXPORT!EN341="",EXPORT!EN341="0"),"","B")</f>
        <v/>
      </c>
      <c r="H341" s="18" t="str">
        <f>IF(OR(EXPORT!EO341=0,EXPORT!EO341="",EXPORT!EO341="0"),"","C")</f>
        <v/>
      </c>
      <c r="I341" s="18" t="str">
        <f>IF(OR(EXPORT!EP341=0,EXPORT!EP341="",EXPORT!EP341="0"),"","D")</f>
        <v/>
      </c>
      <c r="J341" s="18" t="str">
        <f>IF(OR(EXPORT!EQ341=0,EXPORT!EQ341="",EXPORT!EQ341="0"),"","E")</f>
        <v/>
      </c>
      <c r="K341" s="18" t="str">
        <f>IF(OR(EXPORT!ER341=0,EXPORT!ER341="",EXPORT!ER341="0"),"","F")</f>
        <v/>
      </c>
      <c r="L341" s="18" t="str">
        <f>IF(OR(EXPORT!ES341=0,EXPORT!ES341="",EXPORT!ES341="0"),"","G")</f>
        <v/>
      </c>
      <c r="M341" s="18" t="str">
        <f>IF(OR(EXPORT!ET341=0,EXPORT!ET341="",EXPORT!ET341="0"),"","H")</f>
        <v/>
      </c>
      <c r="N341" s="18" t="str">
        <f>IF(OR(EXPORT!EU341=0,EXPORT!EU341="",EXPORT!EU341="0"),"","L")</f>
        <v/>
      </c>
      <c r="O341" s="18" t="str">
        <f>IF(OR(EXPORT!EV341=0,EXPORT!EV341="",EXPORT!EV341="0"),"","M")</f>
        <v/>
      </c>
      <c r="P341" s="18" t="str">
        <f>IF(OR(EXPORT!EW341=0,EXPORT!EW341="",EXPORT!EW341="0"),"","N")</f>
        <v/>
      </c>
      <c r="Q341" s="18" t="str">
        <f>IF(OR(EXPORT!EX341=0,EXPORT!EX341="",EXPORT!EX341="0"),"","O")</f>
        <v/>
      </c>
      <c r="R341" s="18" t="str">
        <f>IF(OR(EXPORT!EY341=0,EXPORT!EY341="",EXPORT!EY341="0"),"","P")</f>
        <v/>
      </c>
      <c r="S341" s="18" t="str">
        <f>IF(OR(EXPORT!EZ341=0,EXPORT!EZ341="",EXPORT!EZ341="0"),"","W")</f>
        <v/>
      </c>
      <c r="T341" s="18" t="str">
        <f>IF(OR(EXPORT!FA341=0,EXPORT!FA341="",EXPORT!FA341="0"),"","frei")</f>
        <v/>
      </c>
      <c r="U341" s="18" t="str">
        <f t="shared" si="100"/>
        <v/>
      </c>
      <c r="V341" s="18" t="str">
        <f>IF(A341=3,ROUND(EXPORT!F341,0),"")</f>
        <v/>
      </c>
      <c r="W341" s="18" t="str">
        <f>IF(A341=3,ROUND(EXPORT!J341,0),"")</f>
        <v/>
      </c>
      <c r="X341" s="18" t="str">
        <f>IF(A341=3,ROUND(EXPORT!I341,0),"")</f>
        <v/>
      </c>
      <c r="Y341" s="18" t="str">
        <f>IF(A341=3,ROUND(EXPORT!K341,0),"")</f>
        <v/>
      </c>
      <c r="Z341" s="18" t="str">
        <f>IF(A341=3,ROUND(EXPORT!EG341,1),"")</f>
        <v/>
      </c>
    </row>
    <row r="342" spans="1:26">
      <c r="A342" s="18">
        <f>EXPORT!A342</f>
        <v>0</v>
      </c>
      <c r="B342" s="18" t="str">
        <f>IF(ISBLANK(EXPORT!B342),"",EXPORT!B342)</f>
        <v/>
      </c>
      <c r="C342" s="18" t="str">
        <f t="shared" si="97"/>
        <v/>
      </c>
      <c r="D342" s="18" t="str">
        <f t="shared" si="98"/>
        <v/>
      </c>
      <c r="E342" s="18" t="str">
        <f t="shared" si="99"/>
        <v/>
      </c>
      <c r="F342" s="18" t="str">
        <f>IF(OR(EXPORT!EM342=0,EXPORT!EM342="",EXPORT!EM342="0"),"","A")</f>
        <v/>
      </c>
      <c r="G342" s="18" t="str">
        <f>IF(OR(EXPORT!EN342=0,EXPORT!EN342="",EXPORT!EN342="0"),"","B")</f>
        <v/>
      </c>
      <c r="H342" s="18" t="str">
        <f>IF(OR(EXPORT!EO342=0,EXPORT!EO342="",EXPORT!EO342="0"),"","C")</f>
        <v/>
      </c>
      <c r="I342" s="18" t="str">
        <f>IF(OR(EXPORT!EP342=0,EXPORT!EP342="",EXPORT!EP342="0"),"","D")</f>
        <v/>
      </c>
      <c r="J342" s="18" t="str">
        <f>IF(OR(EXPORT!EQ342=0,EXPORT!EQ342="",EXPORT!EQ342="0"),"","E")</f>
        <v/>
      </c>
      <c r="K342" s="18" t="str">
        <f>IF(OR(EXPORT!ER342=0,EXPORT!ER342="",EXPORT!ER342="0"),"","F")</f>
        <v/>
      </c>
      <c r="L342" s="18" t="str">
        <f>IF(OR(EXPORT!ES342=0,EXPORT!ES342="",EXPORT!ES342="0"),"","G")</f>
        <v/>
      </c>
      <c r="M342" s="18" t="str">
        <f>IF(OR(EXPORT!ET342=0,EXPORT!ET342="",EXPORT!ET342="0"),"","H")</f>
        <v/>
      </c>
      <c r="N342" s="18" t="str">
        <f>IF(OR(EXPORT!EU342=0,EXPORT!EU342="",EXPORT!EU342="0"),"","L")</f>
        <v/>
      </c>
      <c r="O342" s="18" t="str">
        <f>IF(OR(EXPORT!EV342=0,EXPORT!EV342="",EXPORT!EV342="0"),"","M")</f>
        <v/>
      </c>
      <c r="P342" s="18" t="str">
        <f>IF(OR(EXPORT!EW342=0,EXPORT!EW342="",EXPORT!EW342="0"),"","N")</f>
        <v/>
      </c>
      <c r="Q342" s="18" t="str">
        <f>IF(OR(EXPORT!EX342=0,EXPORT!EX342="",EXPORT!EX342="0"),"","O")</f>
        <v/>
      </c>
      <c r="R342" s="18" t="str">
        <f>IF(OR(EXPORT!EY342=0,EXPORT!EY342="",EXPORT!EY342="0"),"","P")</f>
        <v/>
      </c>
      <c r="S342" s="18" t="str">
        <f>IF(OR(EXPORT!EZ342=0,EXPORT!EZ342="",EXPORT!EZ342="0"),"","W")</f>
        <v/>
      </c>
      <c r="T342" s="18" t="str">
        <f>IF(OR(EXPORT!FA342=0,EXPORT!FA342="",EXPORT!FA342="0"),"","frei")</f>
        <v/>
      </c>
      <c r="U342" s="18" t="str">
        <f t="shared" si="100"/>
        <v/>
      </c>
      <c r="V342" s="18" t="str">
        <f>IF(A342=3,ROUND(EXPORT!F342,0),"")</f>
        <v/>
      </c>
      <c r="W342" s="18" t="str">
        <f>IF(A342=3,ROUND(EXPORT!J342,0),"")</f>
        <v/>
      </c>
      <c r="X342" s="18" t="str">
        <f>IF(A342=3,ROUND(EXPORT!I342,0),"")</f>
        <v/>
      </c>
      <c r="Y342" s="18" t="str">
        <f>IF(A342=3,ROUND(EXPORT!K342,0),"")</f>
        <v/>
      </c>
      <c r="Z342" s="18" t="str">
        <f>IF(A342=3,ROUND(EXPORT!EG342,1),"")</f>
        <v/>
      </c>
    </row>
    <row r="343" spans="1:26">
      <c r="A343" s="18">
        <f>EXPORT!A343</f>
        <v>0</v>
      </c>
      <c r="B343" s="18" t="str">
        <f>IF(ISBLANK(EXPORT!B343),"",EXPORT!B343)</f>
        <v/>
      </c>
      <c r="C343" s="18" t="str">
        <f t="shared" si="97"/>
        <v/>
      </c>
      <c r="D343" s="18" t="str">
        <f t="shared" si="98"/>
        <v/>
      </c>
      <c r="E343" s="18" t="str">
        <f t="shared" si="99"/>
        <v/>
      </c>
      <c r="F343" s="18" t="str">
        <f>IF(OR(EXPORT!EM343=0,EXPORT!EM343="",EXPORT!EM343="0"),"","A")</f>
        <v/>
      </c>
      <c r="G343" s="18" t="str">
        <f>IF(OR(EXPORT!EN343=0,EXPORT!EN343="",EXPORT!EN343="0"),"","B")</f>
        <v/>
      </c>
      <c r="H343" s="18" t="str">
        <f>IF(OR(EXPORT!EO343=0,EXPORT!EO343="",EXPORT!EO343="0"),"","C")</f>
        <v/>
      </c>
      <c r="I343" s="18" t="str">
        <f>IF(OR(EXPORT!EP343=0,EXPORT!EP343="",EXPORT!EP343="0"),"","D")</f>
        <v/>
      </c>
      <c r="J343" s="18" t="str">
        <f>IF(OR(EXPORT!EQ343=0,EXPORT!EQ343="",EXPORT!EQ343="0"),"","E")</f>
        <v/>
      </c>
      <c r="K343" s="18" t="str">
        <f>IF(OR(EXPORT!ER343=0,EXPORT!ER343="",EXPORT!ER343="0"),"","F")</f>
        <v/>
      </c>
      <c r="L343" s="18" t="str">
        <f>IF(OR(EXPORT!ES343=0,EXPORT!ES343="",EXPORT!ES343="0"),"","G")</f>
        <v/>
      </c>
      <c r="M343" s="18" t="str">
        <f>IF(OR(EXPORT!ET343=0,EXPORT!ET343="",EXPORT!ET343="0"),"","H")</f>
        <v/>
      </c>
      <c r="N343" s="18" t="str">
        <f>IF(OR(EXPORT!EU343=0,EXPORT!EU343="",EXPORT!EU343="0"),"","L")</f>
        <v/>
      </c>
      <c r="O343" s="18" t="str">
        <f>IF(OR(EXPORT!EV343=0,EXPORT!EV343="",EXPORT!EV343="0"),"","M")</f>
        <v/>
      </c>
      <c r="P343" s="18" t="str">
        <f>IF(OR(EXPORT!EW343=0,EXPORT!EW343="",EXPORT!EW343="0"),"","N")</f>
        <v/>
      </c>
      <c r="Q343" s="18" t="str">
        <f>IF(OR(EXPORT!EX343=0,EXPORT!EX343="",EXPORT!EX343="0"),"","O")</f>
        <v/>
      </c>
      <c r="R343" s="18" t="str">
        <f>IF(OR(EXPORT!EY343=0,EXPORT!EY343="",EXPORT!EY343="0"),"","P")</f>
        <v/>
      </c>
      <c r="S343" s="18" t="str">
        <f>IF(OR(EXPORT!EZ343=0,EXPORT!EZ343="",EXPORT!EZ343="0"),"","W")</f>
        <v/>
      </c>
      <c r="T343" s="18" t="str">
        <f>IF(OR(EXPORT!FA343=0,EXPORT!FA343="",EXPORT!FA343="0"),"","frei")</f>
        <v/>
      </c>
      <c r="U343" s="18" t="str">
        <f t="shared" si="100"/>
        <v/>
      </c>
      <c r="V343" s="18" t="str">
        <f>IF(A343=3,ROUND(EXPORT!F343,0),"")</f>
        <v/>
      </c>
      <c r="W343" s="18" t="str">
        <f>IF(A343=3,ROUND(EXPORT!J343,0),"")</f>
        <v/>
      </c>
      <c r="X343" s="18" t="str">
        <f>IF(A343=3,ROUND(EXPORT!I343,0),"")</f>
        <v/>
      </c>
      <c r="Y343" s="18" t="str">
        <f>IF(A343=3,ROUND(EXPORT!K343,0),"")</f>
        <v/>
      </c>
      <c r="Z343" s="18" t="str">
        <f>IF(A343=3,ROUND(EXPORT!EG343,1),"")</f>
        <v/>
      </c>
    </row>
    <row r="344" spans="1:26">
      <c r="A344" s="18">
        <f>EXPORT!A344</f>
        <v>0</v>
      </c>
      <c r="B344" s="18" t="str">
        <f>IF(ISBLANK(EXPORT!B344),"",EXPORT!B344)</f>
        <v/>
      </c>
      <c r="C344" s="18" t="str">
        <f t="shared" si="97"/>
        <v/>
      </c>
      <c r="D344" s="18" t="str">
        <f t="shared" si="98"/>
        <v/>
      </c>
      <c r="E344" s="18" t="str">
        <f t="shared" si="99"/>
        <v/>
      </c>
      <c r="F344" s="18" t="str">
        <f>IF(OR(EXPORT!EM344=0,EXPORT!EM344="",EXPORT!EM344="0"),"","A")</f>
        <v/>
      </c>
      <c r="G344" s="18" t="str">
        <f>IF(OR(EXPORT!EN344=0,EXPORT!EN344="",EXPORT!EN344="0"),"","B")</f>
        <v/>
      </c>
      <c r="H344" s="18" t="str">
        <f>IF(OR(EXPORT!EO344=0,EXPORT!EO344="",EXPORT!EO344="0"),"","C")</f>
        <v/>
      </c>
      <c r="I344" s="18" t="str">
        <f>IF(OR(EXPORT!EP344=0,EXPORT!EP344="",EXPORT!EP344="0"),"","D")</f>
        <v/>
      </c>
      <c r="J344" s="18" t="str">
        <f>IF(OR(EXPORT!EQ344=0,EXPORT!EQ344="",EXPORT!EQ344="0"),"","E")</f>
        <v/>
      </c>
      <c r="K344" s="18" t="str">
        <f>IF(OR(EXPORT!ER344=0,EXPORT!ER344="",EXPORT!ER344="0"),"","F")</f>
        <v/>
      </c>
      <c r="L344" s="18" t="str">
        <f>IF(OR(EXPORT!ES344=0,EXPORT!ES344="",EXPORT!ES344="0"),"","G")</f>
        <v/>
      </c>
      <c r="M344" s="18" t="str">
        <f>IF(OR(EXPORT!ET344=0,EXPORT!ET344="",EXPORT!ET344="0"),"","H")</f>
        <v/>
      </c>
      <c r="N344" s="18" t="str">
        <f>IF(OR(EXPORT!EU344=0,EXPORT!EU344="",EXPORT!EU344="0"),"","L")</f>
        <v/>
      </c>
      <c r="O344" s="18" t="str">
        <f>IF(OR(EXPORT!EV344=0,EXPORT!EV344="",EXPORT!EV344="0"),"","M")</f>
        <v/>
      </c>
      <c r="P344" s="18" t="str">
        <f>IF(OR(EXPORT!EW344=0,EXPORT!EW344="",EXPORT!EW344="0"),"","N")</f>
        <v/>
      </c>
      <c r="Q344" s="18" t="str">
        <f>IF(OR(EXPORT!EX344=0,EXPORT!EX344="",EXPORT!EX344="0"),"","O")</f>
        <v/>
      </c>
      <c r="R344" s="18" t="str">
        <f>IF(OR(EXPORT!EY344=0,EXPORT!EY344="",EXPORT!EY344="0"),"","P")</f>
        <v/>
      </c>
      <c r="S344" s="18" t="str">
        <f>IF(OR(EXPORT!EZ344=0,EXPORT!EZ344="",EXPORT!EZ344="0"),"","W")</f>
        <v/>
      </c>
      <c r="T344" s="18" t="str">
        <f>IF(OR(EXPORT!FA344=0,EXPORT!FA344="",EXPORT!FA344="0"),"","frei")</f>
        <v/>
      </c>
      <c r="U344" s="18" t="str">
        <f t="shared" si="100"/>
        <v/>
      </c>
      <c r="V344" s="18" t="str">
        <f>IF(A344=3,ROUND(EXPORT!F344,0),"")</f>
        <v/>
      </c>
      <c r="W344" s="18" t="str">
        <f>IF(A344=3,ROUND(EXPORT!J344,0),"")</f>
        <v/>
      </c>
      <c r="X344" s="18" t="str">
        <f>IF(A344=3,ROUND(EXPORT!I344,0),"")</f>
        <v/>
      </c>
      <c r="Y344" s="18" t="str">
        <f>IF(A344=3,ROUND(EXPORT!K344,0),"")</f>
        <v/>
      </c>
      <c r="Z344" s="18" t="str">
        <f>IF(A344=3,ROUND(EXPORT!EG344,1),"")</f>
        <v/>
      </c>
    </row>
    <row r="345" spans="1:26">
      <c r="A345" s="18">
        <f>EXPORT!A345</f>
        <v>0</v>
      </c>
      <c r="B345" s="18" t="str">
        <f>IF(ISBLANK(EXPORT!B345),"",EXPORT!B345)</f>
        <v/>
      </c>
      <c r="C345" s="18" t="str">
        <f t="shared" si="97"/>
        <v/>
      </c>
      <c r="D345" s="18" t="str">
        <f t="shared" si="98"/>
        <v/>
      </c>
      <c r="E345" s="18" t="str">
        <f t="shared" si="99"/>
        <v/>
      </c>
      <c r="F345" s="18" t="str">
        <f>IF(OR(EXPORT!EM345=0,EXPORT!EM345="",EXPORT!EM345="0"),"","A")</f>
        <v/>
      </c>
      <c r="G345" s="18" t="str">
        <f>IF(OR(EXPORT!EN345=0,EXPORT!EN345="",EXPORT!EN345="0"),"","B")</f>
        <v/>
      </c>
      <c r="H345" s="18" t="str">
        <f>IF(OR(EXPORT!EO345=0,EXPORT!EO345="",EXPORT!EO345="0"),"","C")</f>
        <v/>
      </c>
      <c r="I345" s="18" t="str">
        <f>IF(OR(EXPORT!EP345=0,EXPORT!EP345="",EXPORT!EP345="0"),"","D")</f>
        <v/>
      </c>
      <c r="J345" s="18" t="str">
        <f>IF(OR(EXPORT!EQ345=0,EXPORT!EQ345="",EXPORT!EQ345="0"),"","E")</f>
        <v/>
      </c>
      <c r="K345" s="18" t="str">
        <f>IF(OR(EXPORT!ER345=0,EXPORT!ER345="",EXPORT!ER345="0"),"","F")</f>
        <v/>
      </c>
      <c r="L345" s="18" t="str">
        <f>IF(OR(EXPORT!ES345=0,EXPORT!ES345="",EXPORT!ES345="0"),"","G")</f>
        <v/>
      </c>
      <c r="M345" s="18" t="str">
        <f>IF(OR(EXPORT!ET345=0,EXPORT!ET345="",EXPORT!ET345="0"),"","H")</f>
        <v/>
      </c>
      <c r="N345" s="18" t="str">
        <f>IF(OR(EXPORT!EU345=0,EXPORT!EU345="",EXPORT!EU345="0"),"","L")</f>
        <v/>
      </c>
      <c r="O345" s="18" t="str">
        <f>IF(OR(EXPORT!EV345=0,EXPORT!EV345="",EXPORT!EV345="0"),"","M")</f>
        <v/>
      </c>
      <c r="P345" s="18" t="str">
        <f>IF(OR(EXPORT!EW345=0,EXPORT!EW345="",EXPORT!EW345="0"),"","N")</f>
        <v/>
      </c>
      <c r="Q345" s="18" t="str">
        <f>IF(OR(EXPORT!EX345=0,EXPORT!EX345="",EXPORT!EX345="0"),"","O")</f>
        <v/>
      </c>
      <c r="R345" s="18" t="str">
        <f>IF(OR(EXPORT!EY345=0,EXPORT!EY345="",EXPORT!EY345="0"),"","P")</f>
        <v/>
      </c>
      <c r="S345" s="18" t="str">
        <f>IF(OR(EXPORT!EZ345=0,EXPORT!EZ345="",EXPORT!EZ345="0"),"","W")</f>
        <v/>
      </c>
      <c r="T345" s="18" t="str">
        <f>IF(OR(EXPORT!FA345=0,EXPORT!FA345="",EXPORT!FA345="0"),"","frei")</f>
        <v/>
      </c>
      <c r="U345" s="18" t="str">
        <f t="shared" si="100"/>
        <v/>
      </c>
      <c r="V345" s="18" t="str">
        <f>IF(A345=3,ROUND(EXPORT!F345,0),"")</f>
        <v/>
      </c>
      <c r="W345" s="18" t="str">
        <f>IF(A345=3,ROUND(EXPORT!J345,0),"")</f>
        <v/>
      </c>
      <c r="X345" s="18" t="str">
        <f>IF(A345=3,ROUND(EXPORT!I345,0),"")</f>
        <v/>
      </c>
      <c r="Y345" s="18" t="str">
        <f>IF(A345=3,ROUND(EXPORT!K345,0),"")</f>
        <v/>
      </c>
      <c r="Z345" s="18" t="str">
        <f>IF(A345=3,ROUND(EXPORT!EG345,1),"")</f>
        <v/>
      </c>
    </row>
    <row r="346" spans="1:26">
      <c r="A346" s="18">
        <f>EXPORT!A346</f>
        <v>0</v>
      </c>
      <c r="B346" s="18" t="str">
        <f>IF(ISBLANK(EXPORT!B346),"",EXPORT!B346)</f>
        <v/>
      </c>
      <c r="C346" s="18" t="str">
        <f t="shared" si="97"/>
        <v/>
      </c>
      <c r="D346" s="18" t="str">
        <f t="shared" si="98"/>
        <v/>
      </c>
      <c r="E346" s="18" t="str">
        <f t="shared" si="99"/>
        <v/>
      </c>
      <c r="F346" s="18" t="str">
        <f>IF(OR(EXPORT!EM346=0,EXPORT!EM346="",EXPORT!EM346="0"),"","A")</f>
        <v/>
      </c>
      <c r="G346" s="18" t="str">
        <f>IF(OR(EXPORT!EN346=0,EXPORT!EN346="",EXPORT!EN346="0"),"","B")</f>
        <v/>
      </c>
      <c r="H346" s="18" t="str">
        <f>IF(OR(EXPORT!EO346=0,EXPORT!EO346="",EXPORT!EO346="0"),"","C")</f>
        <v/>
      </c>
      <c r="I346" s="18" t="str">
        <f>IF(OR(EXPORT!EP346=0,EXPORT!EP346="",EXPORT!EP346="0"),"","D")</f>
        <v/>
      </c>
      <c r="J346" s="18" t="str">
        <f>IF(OR(EXPORT!EQ346=0,EXPORT!EQ346="",EXPORT!EQ346="0"),"","E")</f>
        <v/>
      </c>
      <c r="K346" s="18" t="str">
        <f>IF(OR(EXPORT!ER346=0,EXPORT!ER346="",EXPORT!ER346="0"),"","F")</f>
        <v/>
      </c>
      <c r="L346" s="18" t="str">
        <f>IF(OR(EXPORT!ES346=0,EXPORT!ES346="",EXPORT!ES346="0"),"","G")</f>
        <v/>
      </c>
      <c r="M346" s="18" t="str">
        <f>IF(OR(EXPORT!ET346=0,EXPORT!ET346="",EXPORT!ET346="0"),"","H")</f>
        <v/>
      </c>
      <c r="N346" s="18" t="str">
        <f>IF(OR(EXPORT!EU346=0,EXPORT!EU346="",EXPORT!EU346="0"),"","L")</f>
        <v/>
      </c>
      <c r="O346" s="18" t="str">
        <f>IF(OR(EXPORT!EV346=0,EXPORT!EV346="",EXPORT!EV346="0"),"","M")</f>
        <v/>
      </c>
      <c r="P346" s="18" t="str">
        <f>IF(OR(EXPORT!EW346=0,EXPORT!EW346="",EXPORT!EW346="0"),"","N")</f>
        <v/>
      </c>
      <c r="Q346" s="18" t="str">
        <f>IF(OR(EXPORT!EX346=0,EXPORT!EX346="",EXPORT!EX346="0"),"","O")</f>
        <v/>
      </c>
      <c r="R346" s="18" t="str">
        <f>IF(OR(EXPORT!EY346=0,EXPORT!EY346="",EXPORT!EY346="0"),"","P")</f>
        <v/>
      </c>
      <c r="S346" s="18" t="str">
        <f>IF(OR(EXPORT!EZ346=0,EXPORT!EZ346="",EXPORT!EZ346="0"),"","W")</f>
        <v/>
      </c>
      <c r="T346" s="18" t="str">
        <f>IF(OR(EXPORT!FA346=0,EXPORT!FA346="",EXPORT!FA346="0"),"","frei")</f>
        <v/>
      </c>
      <c r="U346" s="18" t="str">
        <f t="shared" si="100"/>
        <v/>
      </c>
      <c r="V346" s="18" t="str">
        <f>IF(A346=3,ROUND(EXPORT!F346,0),"")</f>
        <v/>
      </c>
      <c r="W346" s="18" t="str">
        <f>IF(A346=3,ROUND(EXPORT!J346,0),"")</f>
        <v/>
      </c>
      <c r="X346" s="18" t="str">
        <f>IF(A346=3,ROUND(EXPORT!I346,0),"")</f>
        <v/>
      </c>
      <c r="Y346" s="18" t="str">
        <f>IF(A346=3,ROUND(EXPORT!K346,0),"")</f>
        <v/>
      </c>
      <c r="Z346" s="18" t="str">
        <f>IF(A346=3,ROUND(EXPORT!EG346,1),"")</f>
        <v/>
      </c>
    </row>
    <row r="347" spans="1:26">
      <c r="A347" s="18">
        <f>EXPORT!A347</f>
        <v>0</v>
      </c>
      <c r="B347" s="18" t="str">
        <f>IF(ISBLANK(EXPORT!B347),"",EXPORT!B347)</f>
        <v/>
      </c>
      <c r="C347" s="18" t="str">
        <f t="shared" si="97"/>
        <v/>
      </c>
      <c r="D347" s="18" t="str">
        <f t="shared" si="98"/>
        <v/>
      </c>
      <c r="E347" s="18" t="str">
        <f t="shared" si="99"/>
        <v/>
      </c>
      <c r="F347" s="18" t="str">
        <f>IF(OR(EXPORT!EM347=0,EXPORT!EM347="",EXPORT!EM347="0"),"","A")</f>
        <v/>
      </c>
      <c r="G347" s="18" t="str">
        <f>IF(OR(EXPORT!EN347=0,EXPORT!EN347="",EXPORT!EN347="0"),"","B")</f>
        <v/>
      </c>
      <c r="H347" s="18" t="str">
        <f>IF(OR(EXPORT!EO347=0,EXPORT!EO347="",EXPORT!EO347="0"),"","C")</f>
        <v/>
      </c>
      <c r="I347" s="18" t="str">
        <f>IF(OR(EXPORT!EP347=0,EXPORT!EP347="",EXPORT!EP347="0"),"","D")</f>
        <v/>
      </c>
      <c r="J347" s="18" t="str">
        <f>IF(OR(EXPORT!EQ347=0,EXPORT!EQ347="",EXPORT!EQ347="0"),"","E")</f>
        <v/>
      </c>
      <c r="K347" s="18" t="str">
        <f>IF(OR(EXPORT!ER347=0,EXPORT!ER347="",EXPORT!ER347="0"),"","F")</f>
        <v/>
      </c>
      <c r="L347" s="18" t="str">
        <f>IF(OR(EXPORT!ES347=0,EXPORT!ES347="",EXPORT!ES347="0"),"","G")</f>
        <v/>
      </c>
      <c r="M347" s="18" t="str">
        <f>IF(OR(EXPORT!ET347=0,EXPORT!ET347="",EXPORT!ET347="0"),"","H")</f>
        <v/>
      </c>
      <c r="N347" s="18" t="str">
        <f>IF(OR(EXPORT!EU347=0,EXPORT!EU347="",EXPORT!EU347="0"),"","L")</f>
        <v/>
      </c>
      <c r="O347" s="18" t="str">
        <f>IF(OR(EXPORT!EV347=0,EXPORT!EV347="",EXPORT!EV347="0"),"","M")</f>
        <v/>
      </c>
      <c r="P347" s="18" t="str">
        <f>IF(OR(EXPORT!EW347=0,EXPORT!EW347="",EXPORT!EW347="0"),"","N")</f>
        <v/>
      </c>
      <c r="Q347" s="18" t="str">
        <f>IF(OR(EXPORT!EX347=0,EXPORT!EX347="",EXPORT!EX347="0"),"","O")</f>
        <v/>
      </c>
      <c r="R347" s="18" t="str">
        <f>IF(OR(EXPORT!EY347=0,EXPORT!EY347="",EXPORT!EY347="0"),"","P")</f>
        <v/>
      </c>
      <c r="S347" s="18" t="str">
        <f>IF(OR(EXPORT!EZ347=0,EXPORT!EZ347="",EXPORT!EZ347="0"),"","W")</f>
        <v/>
      </c>
      <c r="T347" s="18" t="str">
        <f>IF(OR(EXPORT!FA347=0,EXPORT!FA347="",EXPORT!FA347="0"),"","frei")</f>
        <v/>
      </c>
      <c r="U347" s="18" t="str">
        <f t="shared" si="100"/>
        <v/>
      </c>
      <c r="V347" s="18" t="str">
        <f>IF(A347=3,ROUND(EXPORT!F347,0),"")</f>
        <v/>
      </c>
      <c r="W347" s="18" t="str">
        <f>IF(A347=3,ROUND(EXPORT!J347,0),"")</f>
        <v/>
      </c>
      <c r="X347" s="18" t="str">
        <f>IF(A347=3,ROUND(EXPORT!I347,0),"")</f>
        <v/>
      </c>
      <c r="Y347" s="18" t="str">
        <f>IF(A347=3,ROUND(EXPORT!K347,0),"")</f>
        <v/>
      </c>
      <c r="Z347" s="18" t="str">
        <f>IF(A347=3,ROUND(EXPORT!EG347,1),"")</f>
        <v/>
      </c>
    </row>
    <row r="348" spans="1:26">
      <c r="A348" s="18">
        <f>EXPORT!A348</f>
        <v>0</v>
      </c>
      <c r="B348" s="18" t="str">
        <f>IF(ISBLANK(EXPORT!B348),"",EXPORT!B348)</f>
        <v/>
      </c>
      <c r="C348" s="18" t="str">
        <f t="shared" si="97"/>
        <v/>
      </c>
      <c r="D348" s="18" t="str">
        <f t="shared" si="98"/>
        <v/>
      </c>
      <c r="E348" s="18" t="str">
        <f t="shared" si="99"/>
        <v/>
      </c>
      <c r="F348" s="18" t="str">
        <f>IF(OR(EXPORT!EM348=0,EXPORT!EM348="",EXPORT!EM348="0"),"","A")</f>
        <v/>
      </c>
      <c r="G348" s="18" t="str">
        <f>IF(OR(EXPORT!EN348=0,EXPORT!EN348="",EXPORT!EN348="0"),"","B")</f>
        <v/>
      </c>
      <c r="H348" s="18" t="str">
        <f>IF(OR(EXPORT!EO348=0,EXPORT!EO348="",EXPORT!EO348="0"),"","C")</f>
        <v/>
      </c>
      <c r="I348" s="18" t="str">
        <f>IF(OR(EXPORT!EP348=0,EXPORT!EP348="",EXPORT!EP348="0"),"","D")</f>
        <v/>
      </c>
      <c r="J348" s="18" t="str">
        <f>IF(OR(EXPORT!EQ348=0,EXPORT!EQ348="",EXPORT!EQ348="0"),"","E")</f>
        <v/>
      </c>
      <c r="K348" s="18" t="str">
        <f>IF(OR(EXPORT!ER348=0,EXPORT!ER348="",EXPORT!ER348="0"),"","F")</f>
        <v/>
      </c>
      <c r="L348" s="18" t="str">
        <f>IF(OR(EXPORT!ES348=0,EXPORT!ES348="",EXPORT!ES348="0"),"","G")</f>
        <v/>
      </c>
      <c r="M348" s="18" t="str">
        <f>IF(OR(EXPORT!ET348=0,EXPORT!ET348="",EXPORT!ET348="0"),"","H")</f>
        <v/>
      </c>
      <c r="N348" s="18" t="str">
        <f>IF(OR(EXPORT!EU348=0,EXPORT!EU348="",EXPORT!EU348="0"),"","L")</f>
        <v/>
      </c>
      <c r="O348" s="18" t="str">
        <f>IF(OR(EXPORT!EV348=0,EXPORT!EV348="",EXPORT!EV348="0"),"","M")</f>
        <v/>
      </c>
      <c r="P348" s="18" t="str">
        <f>IF(OR(EXPORT!EW348=0,EXPORT!EW348="",EXPORT!EW348="0"),"","N")</f>
        <v/>
      </c>
      <c r="Q348" s="18" t="str">
        <f>IF(OR(EXPORT!EX348=0,EXPORT!EX348="",EXPORT!EX348="0"),"","O")</f>
        <v/>
      </c>
      <c r="R348" s="18" t="str">
        <f>IF(OR(EXPORT!EY348=0,EXPORT!EY348="",EXPORT!EY348="0"),"","P")</f>
        <v/>
      </c>
      <c r="S348" s="18" t="str">
        <f>IF(OR(EXPORT!EZ348=0,EXPORT!EZ348="",EXPORT!EZ348="0"),"","W")</f>
        <v/>
      </c>
      <c r="T348" s="18" t="str">
        <f>IF(OR(EXPORT!FA348=0,EXPORT!FA348="",EXPORT!FA348="0"),"","frei")</f>
        <v/>
      </c>
      <c r="U348" s="18" t="str">
        <f t="shared" si="100"/>
        <v/>
      </c>
      <c r="V348" s="18" t="str">
        <f>IF(A348=3,ROUND(EXPORT!F348,0),"")</f>
        <v/>
      </c>
      <c r="W348" s="18" t="str">
        <f>IF(A348=3,ROUND(EXPORT!J348,0),"")</f>
        <v/>
      </c>
      <c r="X348" s="18" t="str">
        <f>IF(A348=3,ROUND(EXPORT!I348,0),"")</f>
        <v/>
      </c>
      <c r="Y348" s="18" t="str">
        <f>IF(A348=3,ROUND(EXPORT!K348,0),"")</f>
        <v/>
      </c>
      <c r="Z348" s="18" t="str">
        <f>IF(A348=3,ROUND(EXPORT!EG348,1),"")</f>
        <v/>
      </c>
    </row>
    <row r="349" spans="1:26">
      <c r="A349" s="18">
        <f>EXPORT!A349</f>
        <v>0</v>
      </c>
      <c r="B349" s="18" t="str">
        <f>IF(ISBLANK(EXPORT!B349),"",EXPORT!B349)</f>
        <v/>
      </c>
      <c r="C349" s="18" t="str">
        <f t="shared" si="97"/>
        <v/>
      </c>
      <c r="D349" s="18" t="str">
        <f t="shared" si="98"/>
        <v/>
      </c>
      <c r="E349" s="18" t="str">
        <f t="shared" si="99"/>
        <v/>
      </c>
      <c r="F349" s="18" t="str">
        <f>IF(OR(EXPORT!EM349=0,EXPORT!EM349="",EXPORT!EM349="0"),"","A")</f>
        <v/>
      </c>
      <c r="G349" s="18" t="str">
        <f>IF(OR(EXPORT!EN349=0,EXPORT!EN349="",EXPORT!EN349="0"),"","B")</f>
        <v/>
      </c>
      <c r="H349" s="18" t="str">
        <f>IF(OR(EXPORT!EO349=0,EXPORT!EO349="",EXPORT!EO349="0"),"","C")</f>
        <v/>
      </c>
      <c r="I349" s="18" t="str">
        <f>IF(OR(EXPORT!EP349=0,EXPORT!EP349="",EXPORT!EP349="0"),"","D")</f>
        <v/>
      </c>
      <c r="J349" s="18" t="str">
        <f>IF(OR(EXPORT!EQ349=0,EXPORT!EQ349="",EXPORT!EQ349="0"),"","E")</f>
        <v/>
      </c>
      <c r="K349" s="18" t="str">
        <f>IF(OR(EXPORT!ER349=0,EXPORT!ER349="",EXPORT!ER349="0"),"","F")</f>
        <v/>
      </c>
      <c r="L349" s="18" t="str">
        <f>IF(OR(EXPORT!ES349=0,EXPORT!ES349="",EXPORT!ES349="0"),"","G")</f>
        <v/>
      </c>
      <c r="M349" s="18" t="str">
        <f>IF(OR(EXPORT!ET349=0,EXPORT!ET349="",EXPORT!ET349="0"),"","H")</f>
        <v/>
      </c>
      <c r="N349" s="18" t="str">
        <f>IF(OR(EXPORT!EU349=0,EXPORT!EU349="",EXPORT!EU349="0"),"","L")</f>
        <v/>
      </c>
      <c r="O349" s="18" t="str">
        <f>IF(OR(EXPORT!EV349=0,EXPORT!EV349="",EXPORT!EV349="0"),"","M")</f>
        <v/>
      </c>
      <c r="P349" s="18" t="str">
        <f>IF(OR(EXPORT!EW349=0,EXPORT!EW349="",EXPORT!EW349="0"),"","N")</f>
        <v/>
      </c>
      <c r="Q349" s="18" t="str">
        <f>IF(OR(EXPORT!EX349=0,EXPORT!EX349="",EXPORT!EX349="0"),"","O")</f>
        <v/>
      </c>
      <c r="R349" s="18" t="str">
        <f>IF(OR(EXPORT!EY349=0,EXPORT!EY349="",EXPORT!EY349="0"),"","P")</f>
        <v/>
      </c>
      <c r="S349" s="18" t="str">
        <f>IF(OR(EXPORT!EZ349=0,EXPORT!EZ349="",EXPORT!EZ349="0"),"","W")</f>
        <v/>
      </c>
      <c r="T349" s="18" t="str">
        <f>IF(OR(EXPORT!FA349=0,EXPORT!FA349="",EXPORT!FA349="0"),"","frei")</f>
        <v/>
      </c>
      <c r="U349" s="18" t="str">
        <f t="shared" si="100"/>
        <v/>
      </c>
      <c r="V349" s="18" t="str">
        <f>IF(A349=3,ROUND(EXPORT!F349,0),"")</f>
        <v/>
      </c>
      <c r="W349" s="18" t="str">
        <f>IF(A349=3,ROUND(EXPORT!J349,0),"")</f>
        <v/>
      </c>
      <c r="X349" s="18" t="str">
        <f>IF(A349=3,ROUND(EXPORT!I349,0),"")</f>
        <v/>
      </c>
      <c r="Y349" s="18" t="str">
        <f>IF(A349=3,ROUND(EXPORT!K349,0),"")</f>
        <v/>
      </c>
      <c r="Z349" s="18" t="str">
        <f>IF(A349=3,ROUND(EXPORT!EG349,1),"")</f>
        <v/>
      </c>
    </row>
    <row r="350" spans="1:26">
      <c r="A350" s="18">
        <f>EXPORT!A350</f>
        <v>0</v>
      </c>
      <c r="B350" s="18" t="str">
        <f>IF(ISBLANK(EXPORT!B350),"",EXPORT!B350)</f>
        <v/>
      </c>
      <c r="C350" s="18" t="str">
        <f t="shared" si="97"/>
        <v/>
      </c>
      <c r="D350" s="18" t="str">
        <f t="shared" si="98"/>
        <v/>
      </c>
      <c r="E350" s="18" t="str">
        <f t="shared" si="99"/>
        <v/>
      </c>
      <c r="F350" s="18" t="str">
        <f>IF(OR(EXPORT!EM350=0,EXPORT!EM350="",EXPORT!EM350="0"),"","A")</f>
        <v/>
      </c>
      <c r="G350" s="18" t="str">
        <f>IF(OR(EXPORT!EN350=0,EXPORT!EN350="",EXPORT!EN350="0"),"","B")</f>
        <v/>
      </c>
      <c r="H350" s="18" t="str">
        <f>IF(OR(EXPORT!EO350=0,EXPORT!EO350="",EXPORT!EO350="0"),"","C")</f>
        <v/>
      </c>
      <c r="I350" s="18" t="str">
        <f>IF(OR(EXPORT!EP350=0,EXPORT!EP350="",EXPORT!EP350="0"),"","D")</f>
        <v/>
      </c>
      <c r="J350" s="18" t="str">
        <f>IF(OR(EXPORT!EQ350=0,EXPORT!EQ350="",EXPORT!EQ350="0"),"","E")</f>
        <v/>
      </c>
      <c r="K350" s="18" t="str">
        <f>IF(OR(EXPORT!ER350=0,EXPORT!ER350="",EXPORT!ER350="0"),"","F")</f>
        <v/>
      </c>
      <c r="L350" s="18" t="str">
        <f>IF(OR(EXPORT!ES350=0,EXPORT!ES350="",EXPORT!ES350="0"),"","G")</f>
        <v/>
      </c>
      <c r="M350" s="18" t="str">
        <f>IF(OR(EXPORT!ET350=0,EXPORT!ET350="",EXPORT!ET350="0"),"","H")</f>
        <v/>
      </c>
      <c r="N350" s="18" t="str">
        <f>IF(OR(EXPORT!EU350=0,EXPORT!EU350="",EXPORT!EU350="0"),"","L")</f>
        <v/>
      </c>
      <c r="O350" s="18" t="str">
        <f>IF(OR(EXPORT!EV350=0,EXPORT!EV350="",EXPORT!EV350="0"),"","M")</f>
        <v/>
      </c>
      <c r="P350" s="18" t="str">
        <f>IF(OR(EXPORT!EW350=0,EXPORT!EW350="",EXPORT!EW350="0"),"","N")</f>
        <v/>
      </c>
      <c r="Q350" s="18" t="str">
        <f>IF(OR(EXPORT!EX350=0,EXPORT!EX350="",EXPORT!EX350="0"),"","O")</f>
        <v/>
      </c>
      <c r="R350" s="18" t="str">
        <f>IF(OR(EXPORT!EY350=0,EXPORT!EY350="",EXPORT!EY350="0"),"","P")</f>
        <v/>
      </c>
      <c r="S350" s="18" t="str">
        <f>IF(OR(EXPORT!EZ350=0,EXPORT!EZ350="",EXPORT!EZ350="0"),"","W")</f>
        <v/>
      </c>
      <c r="T350" s="18" t="str">
        <f>IF(OR(EXPORT!FA350=0,EXPORT!FA350="",EXPORT!FA350="0"),"","frei")</f>
        <v/>
      </c>
      <c r="U350" s="18" t="str">
        <f t="shared" si="100"/>
        <v/>
      </c>
      <c r="V350" s="18" t="str">
        <f>IF(A350=3,ROUND(EXPORT!F350,0),"")</f>
        <v/>
      </c>
      <c r="W350" s="18" t="str">
        <f>IF(A350=3,ROUND(EXPORT!J350,0),"")</f>
        <v/>
      </c>
      <c r="X350" s="18" t="str">
        <f>IF(A350=3,ROUND(EXPORT!I350,0),"")</f>
        <v/>
      </c>
      <c r="Y350" s="18" t="str">
        <f>IF(A350=3,ROUND(EXPORT!K350,0),"")</f>
        <v/>
      </c>
      <c r="Z350" s="18" t="str">
        <f>IF(A350=3,ROUND(EXPORT!EG350,1),"")</f>
        <v/>
      </c>
    </row>
    <row r="351" spans="1:26">
      <c r="A351" s="18">
        <f>EXPORT!A351</f>
        <v>0</v>
      </c>
      <c r="B351" s="18" t="str">
        <f>IF(ISBLANK(EXPORT!B351),"",EXPORT!B351)</f>
        <v/>
      </c>
      <c r="C351" s="18" t="str">
        <f t="shared" si="97"/>
        <v/>
      </c>
      <c r="D351" s="18" t="str">
        <f t="shared" si="98"/>
        <v/>
      </c>
      <c r="E351" s="18" t="str">
        <f t="shared" si="99"/>
        <v/>
      </c>
      <c r="F351" s="18" t="str">
        <f>IF(OR(EXPORT!EM351=0,EXPORT!EM351="",EXPORT!EM351="0"),"","A")</f>
        <v/>
      </c>
      <c r="G351" s="18" t="str">
        <f>IF(OR(EXPORT!EN351=0,EXPORT!EN351="",EXPORT!EN351="0"),"","B")</f>
        <v/>
      </c>
      <c r="H351" s="18" t="str">
        <f>IF(OR(EXPORT!EO351=0,EXPORT!EO351="",EXPORT!EO351="0"),"","C")</f>
        <v/>
      </c>
      <c r="I351" s="18" t="str">
        <f>IF(OR(EXPORT!EP351=0,EXPORT!EP351="",EXPORT!EP351="0"),"","D")</f>
        <v/>
      </c>
      <c r="J351" s="18" t="str">
        <f>IF(OR(EXPORT!EQ351=0,EXPORT!EQ351="",EXPORT!EQ351="0"),"","E")</f>
        <v/>
      </c>
      <c r="K351" s="18" t="str">
        <f>IF(OR(EXPORT!ER351=0,EXPORT!ER351="",EXPORT!ER351="0"),"","F")</f>
        <v/>
      </c>
      <c r="L351" s="18" t="str">
        <f>IF(OR(EXPORT!ES351=0,EXPORT!ES351="",EXPORT!ES351="0"),"","G")</f>
        <v/>
      </c>
      <c r="M351" s="18" t="str">
        <f>IF(OR(EXPORT!ET351=0,EXPORT!ET351="",EXPORT!ET351="0"),"","H")</f>
        <v/>
      </c>
      <c r="N351" s="18" t="str">
        <f>IF(OR(EXPORT!EU351=0,EXPORT!EU351="",EXPORT!EU351="0"),"","L")</f>
        <v/>
      </c>
      <c r="O351" s="18" t="str">
        <f>IF(OR(EXPORT!EV351=0,EXPORT!EV351="",EXPORT!EV351="0"),"","M")</f>
        <v/>
      </c>
      <c r="P351" s="18" t="str">
        <f>IF(OR(EXPORT!EW351=0,EXPORT!EW351="",EXPORT!EW351="0"),"","N")</f>
        <v/>
      </c>
      <c r="Q351" s="18" t="str">
        <f>IF(OR(EXPORT!EX351=0,EXPORT!EX351="",EXPORT!EX351="0"),"","O")</f>
        <v/>
      </c>
      <c r="R351" s="18" t="str">
        <f>IF(OR(EXPORT!EY351=0,EXPORT!EY351="",EXPORT!EY351="0"),"","P")</f>
        <v/>
      </c>
      <c r="S351" s="18" t="str">
        <f>IF(OR(EXPORT!EZ351=0,EXPORT!EZ351="",EXPORT!EZ351="0"),"","W")</f>
        <v/>
      </c>
      <c r="T351" s="18" t="str">
        <f>IF(OR(EXPORT!FA351=0,EXPORT!FA351="",EXPORT!FA351="0"),"","frei")</f>
        <v/>
      </c>
      <c r="U351" s="18" t="str">
        <f t="shared" si="100"/>
        <v/>
      </c>
      <c r="V351" s="18" t="str">
        <f>IF(A351=3,ROUND(EXPORT!F351,0),"")</f>
        <v/>
      </c>
      <c r="W351" s="18" t="str">
        <f>IF(A351=3,ROUND(EXPORT!J351,0),"")</f>
        <v/>
      </c>
      <c r="X351" s="18" t="str">
        <f>IF(A351=3,ROUND(EXPORT!I351,0),"")</f>
        <v/>
      </c>
      <c r="Y351" s="18" t="str">
        <f>IF(A351=3,ROUND(EXPORT!K351,0),"")</f>
        <v/>
      </c>
      <c r="Z351" s="18" t="str">
        <f>IF(A351=3,ROUND(EXPORT!EG351,1),"")</f>
        <v/>
      </c>
    </row>
    <row r="352" spans="1:26">
      <c r="A352" s="18">
        <f>EXPORT!A352</f>
        <v>0</v>
      </c>
      <c r="B352" s="18" t="str">
        <f>IF(ISBLANK(EXPORT!B352),"",EXPORT!B352)</f>
        <v/>
      </c>
      <c r="C352" s="18" t="str">
        <f t="shared" si="97"/>
        <v/>
      </c>
      <c r="D352" s="18" t="str">
        <f t="shared" si="98"/>
        <v/>
      </c>
      <c r="E352" s="18" t="str">
        <f t="shared" si="99"/>
        <v/>
      </c>
      <c r="F352" s="18" t="str">
        <f>IF(OR(EXPORT!EM352=0,EXPORT!EM352="",EXPORT!EM352="0"),"","A")</f>
        <v/>
      </c>
      <c r="G352" s="18" t="str">
        <f>IF(OR(EXPORT!EN352=0,EXPORT!EN352="",EXPORT!EN352="0"),"","B")</f>
        <v/>
      </c>
      <c r="H352" s="18" t="str">
        <f>IF(OR(EXPORT!EO352=0,EXPORT!EO352="",EXPORT!EO352="0"),"","C")</f>
        <v/>
      </c>
      <c r="I352" s="18" t="str">
        <f>IF(OR(EXPORT!EP352=0,EXPORT!EP352="",EXPORT!EP352="0"),"","D")</f>
        <v/>
      </c>
      <c r="J352" s="18" t="str">
        <f>IF(OR(EXPORT!EQ352=0,EXPORT!EQ352="",EXPORT!EQ352="0"),"","E")</f>
        <v/>
      </c>
      <c r="K352" s="18" t="str">
        <f>IF(OR(EXPORT!ER352=0,EXPORT!ER352="",EXPORT!ER352="0"),"","F")</f>
        <v/>
      </c>
      <c r="L352" s="18" t="str">
        <f>IF(OR(EXPORT!ES352=0,EXPORT!ES352="",EXPORT!ES352="0"),"","G")</f>
        <v/>
      </c>
      <c r="M352" s="18" t="str">
        <f>IF(OR(EXPORT!ET352=0,EXPORT!ET352="",EXPORT!ET352="0"),"","H")</f>
        <v/>
      </c>
      <c r="N352" s="18" t="str">
        <f>IF(OR(EXPORT!EU352=0,EXPORT!EU352="",EXPORT!EU352="0"),"","L")</f>
        <v/>
      </c>
      <c r="O352" s="18" t="str">
        <f>IF(OR(EXPORT!EV352=0,EXPORT!EV352="",EXPORT!EV352="0"),"","M")</f>
        <v/>
      </c>
      <c r="P352" s="18" t="str">
        <f>IF(OR(EXPORT!EW352=0,EXPORT!EW352="",EXPORT!EW352="0"),"","N")</f>
        <v/>
      </c>
      <c r="Q352" s="18" t="str">
        <f>IF(OR(EXPORT!EX352=0,EXPORT!EX352="",EXPORT!EX352="0"),"","O")</f>
        <v/>
      </c>
      <c r="R352" s="18" t="str">
        <f>IF(OR(EXPORT!EY352=0,EXPORT!EY352="",EXPORT!EY352="0"),"","P")</f>
        <v/>
      </c>
      <c r="S352" s="18" t="str">
        <f>IF(OR(EXPORT!EZ352=0,EXPORT!EZ352="",EXPORT!EZ352="0"),"","W")</f>
        <v/>
      </c>
      <c r="T352" s="18" t="str">
        <f>IF(OR(EXPORT!FA352=0,EXPORT!FA352="",EXPORT!FA352="0"),"","frei")</f>
        <v/>
      </c>
      <c r="U352" s="18" t="str">
        <f t="shared" si="100"/>
        <v/>
      </c>
      <c r="V352" s="18" t="str">
        <f>IF(A352=3,ROUND(EXPORT!F352,0),"")</f>
        <v/>
      </c>
      <c r="W352" s="18" t="str">
        <f>IF(A352=3,ROUND(EXPORT!J352,0),"")</f>
        <v/>
      </c>
      <c r="X352" s="18" t="str">
        <f>IF(A352=3,ROUND(EXPORT!I352,0),"")</f>
        <v/>
      </c>
      <c r="Y352" s="18" t="str">
        <f>IF(A352=3,ROUND(EXPORT!K352,0),"")</f>
        <v/>
      </c>
      <c r="Z352" s="18" t="str">
        <f>IF(A352=3,ROUND(EXPORT!EG352,1),"")</f>
        <v/>
      </c>
    </row>
    <row r="353" spans="1:26">
      <c r="A353" s="18">
        <f>EXPORT!A353</f>
        <v>0</v>
      </c>
      <c r="B353" s="18" t="str">
        <f>IF(ISBLANK(EXPORT!B353),"",EXPORT!B353)</f>
        <v/>
      </c>
      <c r="C353" s="18" t="str">
        <f t="shared" si="97"/>
        <v/>
      </c>
      <c r="D353" s="18" t="str">
        <f t="shared" si="98"/>
        <v/>
      </c>
      <c r="E353" s="18" t="str">
        <f t="shared" si="99"/>
        <v/>
      </c>
      <c r="F353" s="18" t="str">
        <f>IF(OR(EXPORT!EM353=0,EXPORT!EM353="",EXPORT!EM353="0"),"","A")</f>
        <v/>
      </c>
      <c r="G353" s="18" t="str">
        <f>IF(OR(EXPORT!EN353=0,EXPORT!EN353="",EXPORT!EN353="0"),"","B")</f>
        <v/>
      </c>
      <c r="H353" s="18" t="str">
        <f>IF(OR(EXPORT!EO353=0,EXPORT!EO353="",EXPORT!EO353="0"),"","C")</f>
        <v/>
      </c>
      <c r="I353" s="18" t="str">
        <f>IF(OR(EXPORT!EP353=0,EXPORT!EP353="",EXPORT!EP353="0"),"","D")</f>
        <v/>
      </c>
      <c r="J353" s="18" t="str">
        <f>IF(OR(EXPORT!EQ353=0,EXPORT!EQ353="",EXPORT!EQ353="0"),"","E")</f>
        <v/>
      </c>
      <c r="K353" s="18" t="str">
        <f>IF(OR(EXPORT!ER353=0,EXPORT!ER353="",EXPORT!ER353="0"),"","F")</f>
        <v/>
      </c>
      <c r="L353" s="18" t="str">
        <f>IF(OR(EXPORT!ES353=0,EXPORT!ES353="",EXPORT!ES353="0"),"","G")</f>
        <v/>
      </c>
      <c r="M353" s="18" t="str">
        <f>IF(OR(EXPORT!ET353=0,EXPORT!ET353="",EXPORT!ET353="0"),"","H")</f>
        <v/>
      </c>
      <c r="N353" s="18" t="str">
        <f>IF(OR(EXPORT!EU353=0,EXPORT!EU353="",EXPORT!EU353="0"),"","L")</f>
        <v/>
      </c>
      <c r="O353" s="18" t="str">
        <f>IF(OR(EXPORT!EV353=0,EXPORT!EV353="",EXPORT!EV353="0"),"","M")</f>
        <v/>
      </c>
      <c r="P353" s="18" t="str">
        <f>IF(OR(EXPORT!EW353=0,EXPORT!EW353="",EXPORT!EW353="0"),"","N")</f>
        <v/>
      </c>
      <c r="Q353" s="18" t="str">
        <f>IF(OR(EXPORT!EX353=0,EXPORT!EX353="",EXPORT!EX353="0"),"","O")</f>
        <v/>
      </c>
      <c r="R353" s="18" t="str">
        <f>IF(OR(EXPORT!EY353=0,EXPORT!EY353="",EXPORT!EY353="0"),"","P")</f>
        <v/>
      </c>
      <c r="S353" s="18" t="str">
        <f>IF(OR(EXPORT!EZ353=0,EXPORT!EZ353="",EXPORT!EZ353="0"),"","W")</f>
        <v/>
      </c>
      <c r="T353" s="18" t="str">
        <f>IF(OR(EXPORT!FA353=0,EXPORT!FA353="",EXPORT!FA353="0"),"","frei")</f>
        <v/>
      </c>
      <c r="U353" s="18" t="str">
        <f t="shared" si="100"/>
        <v/>
      </c>
      <c r="V353" s="18" t="str">
        <f>IF(A353=3,ROUND(EXPORT!F353,0),"")</f>
        <v/>
      </c>
      <c r="W353" s="18" t="str">
        <f>IF(A353=3,ROUND(EXPORT!J353,0),"")</f>
        <v/>
      </c>
      <c r="X353" s="18" t="str">
        <f>IF(A353=3,ROUND(EXPORT!I353,0),"")</f>
        <v/>
      </c>
      <c r="Y353" s="18" t="str">
        <f>IF(A353=3,ROUND(EXPORT!K353,0),"")</f>
        <v/>
      </c>
      <c r="Z353" s="18" t="str">
        <f>IF(A353=3,ROUND(EXPORT!EG353,1),"")</f>
        <v/>
      </c>
    </row>
    <row r="354" spans="1:26">
      <c r="A354" s="18">
        <f>EXPORT!A354</f>
        <v>0</v>
      </c>
      <c r="B354" s="18" t="str">
        <f>IF(ISBLANK(EXPORT!B354),"",EXPORT!B354)</f>
        <v/>
      </c>
      <c r="C354" s="18" t="str">
        <f t="shared" si="97"/>
        <v/>
      </c>
      <c r="D354" s="18" t="str">
        <f t="shared" si="98"/>
        <v/>
      </c>
      <c r="E354" s="18" t="str">
        <f t="shared" si="99"/>
        <v/>
      </c>
      <c r="F354" s="18" t="str">
        <f>IF(OR(EXPORT!EM354=0,EXPORT!EM354="",EXPORT!EM354="0"),"","A")</f>
        <v/>
      </c>
      <c r="G354" s="18" t="str">
        <f>IF(OR(EXPORT!EN354=0,EXPORT!EN354="",EXPORT!EN354="0"),"","B")</f>
        <v/>
      </c>
      <c r="H354" s="18" t="str">
        <f>IF(OR(EXPORT!EO354=0,EXPORT!EO354="",EXPORT!EO354="0"),"","C")</f>
        <v/>
      </c>
      <c r="I354" s="18" t="str">
        <f>IF(OR(EXPORT!EP354=0,EXPORT!EP354="",EXPORT!EP354="0"),"","D")</f>
        <v/>
      </c>
      <c r="J354" s="18" t="str">
        <f>IF(OR(EXPORT!EQ354=0,EXPORT!EQ354="",EXPORT!EQ354="0"),"","E")</f>
        <v/>
      </c>
      <c r="K354" s="18" t="str">
        <f>IF(OR(EXPORT!ER354=0,EXPORT!ER354="",EXPORT!ER354="0"),"","F")</f>
        <v/>
      </c>
      <c r="L354" s="18" t="str">
        <f>IF(OR(EXPORT!ES354=0,EXPORT!ES354="",EXPORT!ES354="0"),"","G")</f>
        <v/>
      </c>
      <c r="M354" s="18" t="str">
        <f>IF(OR(EXPORT!ET354=0,EXPORT!ET354="",EXPORT!ET354="0"),"","H")</f>
        <v/>
      </c>
      <c r="N354" s="18" t="str">
        <f>IF(OR(EXPORT!EU354=0,EXPORT!EU354="",EXPORT!EU354="0"),"","L")</f>
        <v/>
      </c>
      <c r="O354" s="18" t="str">
        <f>IF(OR(EXPORT!EV354=0,EXPORT!EV354="",EXPORT!EV354="0"),"","M")</f>
        <v/>
      </c>
      <c r="P354" s="18" t="str">
        <f>IF(OR(EXPORT!EW354=0,EXPORT!EW354="",EXPORT!EW354="0"),"","N")</f>
        <v/>
      </c>
      <c r="Q354" s="18" t="str">
        <f>IF(OR(EXPORT!EX354=0,EXPORT!EX354="",EXPORT!EX354="0"),"","O")</f>
        <v/>
      </c>
      <c r="R354" s="18" t="str">
        <f>IF(OR(EXPORT!EY354=0,EXPORT!EY354="",EXPORT!EY354="0"),"","P")</f>
        <v/>
      </c>
      <c r="S354" s="18" t="str">
        <f>IF(OR(EXPORT!EZ354=0,EXPORT!EZ354="",EXPORT!EZ354="0"),"","W")</f>
        <v/>
      </c>
      <c r="T354" s="18" t="str">
        <f>IF(OR(EXPORT!FA354=0,EXPORT!FA354="",EXPORT!FA354="0"),"","frei")</f>
        <v/>
      </c>
      <c r="U354" s="18" t="str">
        <f t="shared" si="100"/>
        <v/>
      </c>
      <c r="V354" s="18" t="str">
        <f>IF(A354=3,ROUND(EXPORT!F354,0),"")</f>
        <v/>
      </c>
      <c r="W354" s="18" t="str">
        <f>IF(A354=3,ROUND(EXPORT!J354,0),"")</f>
        <v/>
      </c>
      <c r="X354" s="18" t="str">
        <f>IF(A354=3,ROUND(EXPORT!I354,0),"")</f>
        <v/>
      </c>
      <c r="Y354" s="18" t="str">
        <f>IF(A354=3,ROUND(EXPORT!K354,0),"")</f>
        <v/>
      </c>
      <c r="Z354" s="18" t="str">
        <f>IF(A354=3,ROUND(EXPORT!EG354,1),"")</f>
        <v/>
      </c>
    </row>
    <row r="355" spans="1:26">
      <c r="A355" s="18">
        <f>EXPORT!A355</f>
        <v>0</v>
      </c>
      <c r="B355" s="18" t="str">
        <f>IF(ISBLANK(EXPORT!B355),"",EXPORT!B355)</f>
        <v/>
      </c>
      <c r="C355" s="18" t="str">
        <f t="shared" si="97"/>
        <v/>
      </c>
      <c r="D355" s="18" t="str">
        <f t="shared" si="98"/>
        <v/>
      </c>
      <c r="E355" s="18" t="str">
        <f t="shared" si="99"/>
        <v/>
      </c>
      <c r="F355" s="18" t="str">
        <f>IF(OR(EXPORT!EM355=0,EXPORT!EM355="",EXPORT!EM355="0"),"","A")</f>
        <v/>
      </c>
      <c r="G355" s="18" t="str">
        <f>IF(OR(EXPORT!EN355=0,EXPORT!EN355="",EXPORT!EN355="0"),"","B")</f>
        <v/>
      </c>
      <c r="H355" s="18" t="str">
        <f>IF(OR(EXPORT!EO355=0,EXPORT!EO355="",EXPORT!EO355="0"),"","C")</f>
        <v/>
      </c>
      <c r="I355" s="18" t="str">
        <f>IF(OR(EXPORT!EP355=0,EXPORT!EP355="",EXPORT!EP355="0"),"","D")</f>
        <v/>
      </c>
      <c r="J355" s="18" t="str">
        <f>IF(OR(EXPORT!EQ355=0,EXPORT!EQ355="",EXPORT!EQ355="0"),"","E")</f>
        <v/>
      </c>
      <c r="K355" s="18" t="str">
        <f>IF(OR(EXPORT!ER355=0,EXPORT!ER355="",EXPORT!ER355="0"),"","F")</f>
        <v/>
      </c>
      <c r="L355" s="18" t="str">
        <f>IF(OR(EXPORT!ES355=0,EXPORT!ES355="",EXPORT!ES355="0"),"","G")</f>
        <v/>
      </c>
      <c r="M355" s="18" t="str">
        <f>IF(OR(EXPORT!ET355=0,EXPORT!ET355="",EXPORT!ET355="0"),"","H")</f>
        <v/>
      </c>
      <c r="N355" s="18" t="str">
        <f>IF(OR(EXPORT!EU355=0,EXPORT!EU355="",EXPORT!EU355="0"),"","L")</f>
        <v/>
      </c>
      <c r="O355" s="18" t="str">
        <f>IF(OR(EXPORT!EV355=0,EXPORT!EV355="",EXPORT!EV355="0"),"","M")</f>
        <v/>
      </c>
      <c r="P355" s="18" t="str">
        <f>IF(OR(EXPORT!EW355=0,EXPORT!EW355="",EXPORT!EW355="0"),"","N")</f>
        <v/>
      </c>
      <c r="Q355" s="18" t="str">
        <f>IF(OR(EXPORT!EX355=0,EXPORT!EX355="",EXPORT!EX355="0"),"","O")</f>
        <v/>
      </c>
      <c r="R355" s="18" t="str">
        <f>IF(OR(EXPORT!EY355=0,EXPORT!EY355="",EXPORT!EY355="0"),"","P")</f>
        <v/>
      </c>
      <c r="S355" s="18" t="str">
        <f>IF(OR(EXPORT!EZ355=0,EXPORT!EZ355="",EXPORT!EZ355="0"),"","W")</f>
        <v/>
      </c>
      <c r="T355" s="18" t="str">
        <f>IF(OR(EXPORT!FA355=0,EXPORT!FA355="",EXPORT!FA355="0"),"","frei")</f>
        <v/>
      </c>
      <c r="U355" s="18" t="str">
        <f t="shared" si="100"/>
        <v/>
      </c>
      <c r="V355" s="18" t="str">
        <f>IF(A355=3,ROUND(EXPORT!F355,0),"")</f>
        <v/>
      </c>
      <c r="W355" s="18" t="str">
        <f>IF(A355=3,ROUND(EXPORT!J355,0),"")</f>
        <v/>
      </c>
      <c r="X355" s="18" t="str">
        <f>IF(A355=3,ROUND(EXPORT!I355,0),"")</f>
        <v/>
      </c>
      <c r="Y355" s="18" t="str">
        <f>IF(A355=3,ROUND(EXPORT!K355,0),"")</f>
        <v/>
      </c>
      <c r="Z355" s="18" t="str">
        <f>IF(A355=3,ROUND(EXPORT!EG355,1),"")</f>
        <v/>
      </c>
    </row>
    <row r="356" spans="1:26">
      <c r="A356" s="18">
        <f>EXPORT!A356</f>
        <v>0</v>
      </c>
      <c r="B356" s="18" t="str">
        <f>IF(ISBLANK(EXPORT!B356),"",EXPORT!B356)</f>
        <v/>
      </c>
      <c r="C356" s="18" t="str">
        <f t="shared" si="97"/>
        <v/>
      </c>
      <c r="D356" s="18" t="str">
        <f t="shared" si="98"/>
        <v/>
      </c>
      <c r="E356" s="18" t="str">
        <f t="shared" si="99"/>
        <v/>
      </c>
      <c r="F356" s="18" t="str">
        <f>IF(OR(EXPORT!EM356=0,EXPORT!EM356="",EXPORT!EM356="0"),"","A")</f>
        <v/>
      </c>
      <c r="G356" s="18" t="str">
        <f>IF(OR(EXPORT!EN356=0,EXPORT!EN356="",EXPORT!EN356="0"),"","B")</f>
        <v/>
      </c>
      <c r="H356" s="18" t="str">
        <f>IF(OR(EXPORT!EO356=0,EXPORT!EO356="",EXPORT!EO356="0"),"","C")</f>
        <v/>
      </c>
      <c r="I356" s="18" t="str">
        <f>IF(OR(EXPORT!EP356=0,EXPORT!EP356="",EXPORT!EP356="0"),"","D")</f>
        <v/>
      </c>
      <c r="J356" s="18" t="str">
        <f>IF(OR(EXPORT!EQ356=0,EXPORT!EQ356="",EXPORT!EQ356="0"),"","E")</f>
        <v/>
      </c>
      <c r="K356" s="18" t="str">
        <f>IF(OR(EXPORT!ER356=0,EXPORT!ER356="",EXPORT!ER356="0"),"","F")</f>
        <v/>
      </c>
      <c r="L356" s="18" t="str">
        <f>IF(OR(EXPORT!ES356=0,EXPORT!ES356="",EXPORT!ES356="0"),"","G")</f>
        <v/>
      </c>
      <c r="M356" s="18" t="str">
        <f>IF(OR(EXPORT!ET356=0,EXPORT!ET356="",EXPORT!ET356="0"),"","H")</f>
        <v/>
      </c>
      <c r="N356" s="18" t="str">
        <f>IF(OR(EXPORT!EU356=0,EXPORT!EU356="",EXPORT!EU356="0"),"","L")</f>
        <v/>
      </c>
      <c r="O356" s="18" t="str">
        <f>IF(OR(EXPORT!EV356=0,EXPORT!EV356="",EXPORT!EV356="0"),"","M")</f>
        <v/>
      </c>
      <c r="P356" s="18" t="str">
        <f>IF(OR(EXPORT!EW356=0,EXPORT!EW356="",EXPORT!EW356="0"),"","N")</f>
        <v/>
      </c>
      <c r="Q356" s="18" t="str">
        <f>IF(OR(EXPORT!EX356=0,EXPORT!EX356="",EXPORT!EX356="0"),"","O")</f>
        <v/>
      </c>
      <c r="R356" s="18" t="str">
        <f>IF(OR(EXPORT!EY356=0,EXPORT!EY356="",EXPORT!EY356="0"),"","P")</f>
        <v/>
      </c>
      <c r="S356" s="18" t="str">
        <f>IF(OR(EXPORT!EZ356=0,EXPORT!EZ356="",EXPORT!EZ356="0"),"","W")</f>
        <v/>
      </c>
      <c r="T356" s="18" t="str">
        <f>IF(OR(EXPORT!FA356=0,EXPORT!FA356="",EXPORT!FA356="0"),"","frei")</f>
        <v/>
      </c>
      <c r="U356" s="18" t="str">
        <f t="shared" si="100"/>
        <v/>
      </c>
      <c r="V356" s="18" t="str">
        <f>IF(A356=3,ROUND(EXPORT!F356,0),"")</f>
        <v/>
      </c>
      <c r="W356" s="18" t="str">
        <f>IF(A356=3,ROUND(EXPORT!J356,0),"")</f>
        <v/>
      </c>
      <c r="X356" s="18" t="str">
        <f>IF(A356=3,ROUND(EXPORT!I356,0),"")</f>
        <v/>
      </c>
      <c r="Y356" s="18" t="str">
        <f>IF(A356=3,ROUND(EXPORT!K356,0),"")</f>
        <v/>
      </c>
      <c r="Z356" s="18" t="str">
        <f>IF(A356=3,ROUND(EXPORT!EG356,1),"")</f>
        <v/>
      </c>
    </row>
    <row r="357" spans="1:26">
      <c r="A357" s="18">
        <f>EXPORT!A357</f>
        <v>0</v>
      </c>
      <c r="B357" s="18" t="str">
        <f>IF(ISBLANK(EXPORT!B357),"",EXPORT!B357)</f>
        <v/>
      </c>
      <c r="C357" s="18" t="str">
        <f t="shared" si="97"/>
        <v/>
      </c>
      <c r="D357" s="18" t="str">
        <f t="shared" si="98"/>
        <v/>
      </c>
      <c r="E357" s="18" t="str">
        <f t="shared" si="99"/>
        <v/>
      </c>
      <c r="F357" s="18" t="str">
        <f>IF(OR(EXPORT!EM357=0,EXPORT!EM357="",EXPORT!EM357="0"),"","A")</f>
        <v/>
      </c>
      <c r="G357" s="18" t="str">
        <f>IF(OR(EXPORT!EN357=0,EXPORT!EN357="",EXPORT!EN357="0"),"","B")</f>
        <v/>
      </c>
      <c r="H357" s="18" t="str">
        <f>IF(OR(EXPORT!EO357=0,EXPORT!EO357="",EXPORT!EO357="0"),"","C")</f>
        <v/>
      </c>
      <c r="I357" s="18" t="str">
        <f>IF(OR(EXPORT!EP357=0,EXPORT!EP357="",EXPORT!EP357="0"),"","D")</f>
        <v/>
      </c>
      <c r="J357" s="18" t="str">
        <f>IF(OR(EXPORT!EQ357=0,EXPORT!EQ357="",EXPORT!EQ357="0"),"","E")</f>
        <v/>
      </c>
      <c r="K357" s="18" t="str">
        <f>IF(OR(EXPORT!ER357=0,EXPORT!ER357="",EXPORT!ER357="0"),"","F")</f>
        <v/>
      </c>
      <c r="L357" s="18" t="str">
        <f>IF(OR(EXPORT!ES357=0,EXPORT!ES357="",EXPORT!ES357="0"),"","G")</f>
        <v/>
      </c>
      <c r="M357" s="18" t="str">
        <f>IF(OR(EXPORT!ET357=0,EXPORT!ET357="",EXPORT!ET357="0"),"","H")</f>
        <v/>
      </c>
      <c r="N357" s="18" t="str">
        <f>IF(OR(EXPORT!EU357=0,EXPORT!EU357="",EXPORT!EU357="0"),"","L")</f>
        <v/>
      </c>
      <c r="O357" s="18" t="str">
        <f>IF(OR(EXPORT!EV357=0,EXPORT!EV357="",EXPORT!EV357="0"),"","M")</f>
        <v/>
      </c>
      <c r="P357" s="18" t="str">
        <f>IF(OR(EXPORT!EW357=0,EXPORT!EW357="",EXPORT!EW357="0"),"","N")</f>
        <v/>
      </c>
      <c r="Q357" s="18" t="str">
        <f>IF(OR(EXPORT!EX357=0,EXPORT!EX357="",EXPORT!EX357="0"),"","O")</f>
        <v/>
      </c>
      <c r="R357" s="18" t="str">
        <f>IF(OR(EXPORT!EY357=0,EXPORT!EY357="",EXPORT!EY357="0"),"","P")</f>
        <v/>
      </c>
      <c r="S357" s="18" t="str">
        <f>IF(OR(EXPORT!EZ357=0,EXPORT!EZ357="",EXPORT!EZ357="0"),"","W")</f>
        <v/>
      </c>
      <c r="T357" s="18" t="str">
        <f>IF(OR(EXPORT!FA357=0,EXPORT!FA357="",EXPORT!FA357="0"),"","frei")</f>
        <v/>
      </c>
      <c r="U357" s="18" t="str">
        <f t="shared" si="100"/>
        <v/>
      </c>
      <c r="V357" s="18" t="str">
        <f>IF(A357=3,ROUND(EXPORT!F357,0),"")</f>
        <v/>
      </c>
      <c r="W357" s="18" t="str">
        <f>IF(A357=3,ROUND(EXPORT!J357,0),"")</f>
        <v/>
      </c>
      <c r="X357" s="18" t="str">
        <f>IF(A357=3,ROUND(EXPORT!I357,0),"")</f>
        <v/>
      </c>
      <c r="Y357" s="18" t="str">
        <f>IF(A357=3,ROUND(EXPORT!K357,0),"")</f>
        <v/>
      </c>
      <c r="Z357" s="18" t="str">
        <f>IF(A357=3,ROUND(EXPORT!EG357,1),"")</f>
        <v/>
      </c>
    </row>
    <row r="358" spans="1:26">
      <c r="A358" s="18">
        <f>EXPORT!A358</f>
        <v>0</v>
      </c>
      <c r="B358" s="18" t="str">
        <f>IF(ISBLANK(EXPORT!B358),"",EXPORT!B358)</f>
        <v/>
      </c>
      <c r="C358" s="18" t="str">
        <f t="shared" si="97"/>
        <v/>
      </c>
      <c r="D358" s="18" t="str">
        <f t="shared" si="98"/>
        <v/>
      </c>
      <c r="E358" s="18" t="str">
        <f t="shared" si="99"/>
        <v/>
      </c>
      <c r="F358" s="18" t="str">
        <f>IF(OR(EXPORT!EM358=0,EXPORT!EM358="",EXPORT!EM358="0"),"","A")</f>
        <v/>
      </c>
      <c r="G358" s="18" t="str">
        <f>IF(OR(EXPORT!EN358=0,EXPORT!EN358="",EXPORT!EN358="0"),"","B")</f>
        <v/>
      </c>
      <c r="H358" s="18" t="str">
        <f>IF(OR(EXPORT!EO358=0,EXPORT!EO358="",EXPORT!EO358="0"),"","C")</f>
        <v/>
      </c>
      <c r="I358" s="18" t="str">
        <f>IF(OR(EXPORT!EP358=0,EXPORT!EP358="",EXPORT!EP358="0"),"","D")</f>
        <v/>
      </c>
      <c r="J358" s="18" t="str">
        <f>IF(OR(EXPORT!EQ358=0,EXPORT!EQ358="",EXPORT!EQ358="0"),"","E")</f>
        <v/>
      </c>
      <c r="K358" s="18" t="str">
        <f>IF(OR(EXPORT!ER358=0,EXPORT!ER358="",EXPORT!ER358="0"),"","F")</f>
        <v/>
      </c>
      <c r="L358" s="18" t="str">
        <f>IF(OR(EXPORT!ES358=0,EXPORT!ES358="",EXPORT!ES358="0"),"","G")</f>
        <v/>
      </c>
      <c r="M358" s="18" t="str">
        <f>IF(OR(EXPORT!ET358=0,EXPORT!ET358="",EXPORT!ET358="0"),"","H")</f>
        <v/>
      </c>
      <c r="N358" s="18" t="str">
        <f>IF(OR(EXPORT!EU358=0,EXPORT!EU358="",EXPORT!EU358="0"),"","L")</f>
        <v/>
      </c>
      <c r="O358" s="18" t="str">
        <f>IF(OR(EXPORT!EV358=0,EXPORT!EV358="",EXPORT!EV358="0"),"","M")</f>
        <v/>
      </c>
      <c r="P358" s="18" t="str">
        <f>IF(OR(EXPORT!EW358=0,EXPORT!EW358="",EXPORT!EW358="0"),"","N")</f>
        <v/>
      </c>
      <c r="Q358" s="18" t="str">
        <f>IF(OR(EXPORT!EX358=0,EXPORT!EX358="",EXPORT!EX358="0"),"","O")</f>
        <v/>
      </c>
      <c r="R358" s="18" t="str">
        <f>IF(OR(EXPORT!EY358=0,EXPORT!EY358="",EXPORT!EY358="0"),"","P")</f>
        <v/>
      </c>
      <c r="S358" s="18" t="str">
        <f>IF(OR(EXPORT!EZ358=0,EXPORT!EZ358="",EXPORT!EZ358="0"),"","W")</f>
        <v/>
      </c>
      <c r="T358" s="18" t="str">
        <f>IF(OR(EXPORT!FA358=0,EXPORT!FA358="",EXPORT!FA358="0"),"","frei")</f>
        <v/>
      </c>
      <c r="U358" s="18" t="str">
        <f t="shared" si="100"/>
        <v/>
      </c>
      <c r="V358" s="18" t="str">
        <f>IF(A358=3,ROUND(EXPORT!F358,0),"")</f>
        <v/>
      </c>
      <c r="W358" s="18" t="str">
        <f>IF(A358=3,ROUND(EXPORT!J358,0),"")</f>
        <v/>
      </c>
      <c r="X358" s="18" t="str">
        <f>IF(A358=3,ROUND(EXPORT!I358,0),"")</f>
        <v/>
      </c>
      <c r="Y358" s="18" t="str">
        <f>IF(A358=3,ROUND(EXPORT!K358,0),"")</f>
        <v/>
      </c>
      <c r="Z358" s="18" t="str">
        <f>IF(A358=3,ROUND(EXPORT!EG358,1),"")</f>
        <v/>
      </c>
    </row>
    <row r="359" spans="1:26">
      <c r="A359" s="18">
        <f>EXPORT!A359</f>
        <v>0</v>
      </c>
      <c r="B359" s="18" t="str">
        <f>IF(ISBLANK(EXPORT!B359),"",EXPORT!B359)</f>
        <v/>
      </c>
      <c r="C359" s="18" t="str">
        <f t="shared" si="97"/>
        <v/>
      </c>
      <c r="D359" s="18" t="str">
        <f t="shared" si="98"/>
        <v/>
      </c>
      <c r="E359" s="18" t="str">
        <f t="shared" si="99"/>
        <v/>
      </c>
      <c r="F359" s="18" t="str">
        <f>IF(OR(EXPORT!EM359=0,EXPORT!EM359="",EXPORT!EM359="0"),"","A")</f>
        <v/>
      </c>
      <c r="G359" s="18" t="str">
        <f>IF(OR(EXPORT!EN359=0,EXPORT!EN359="",EXPORT!EN359="0"),"","B")</f>
        <v/>
      </c>
      <c r="H359" s="18" t="str">
        <f>IF(OR(EXPORT!EO359=0,EXPORT!EO359="",EXPORT!EO359="0"),"","C")</f>
        <v/>
      </c>
      <c r="I359" s="18" t="str">
        <f>IF(OR(EXPORT!EP359=0,EXPORT!EP359="",EXPORT!EP359="0"),"","D")</f>
        <v/>
      </c>
      <c r="J359" s="18" t="str">
        <f>IF(OR(EXPORT!EQ359=0,EXPORT!EQ359="",EXPORT!EQ359="0"),"","E")</f>
        <v/>
      </c>
      <c r="K359" s="18" t="str">
        <f>IF(OR(EXPORT!ER359=0,EXPORT!ER359="",EXPORT!ER359="0"),"","F")</f>
        <v/>
      </c>
      <c r="L359" s="18" t="str">
        <f>IF(OR(EXPORT!ES359=0,EXPORT!ES359="",EXPORT!ES359="0"),"","G")</f>
        <v/>
      </c>
      <c r="M359" s="18" t="str">
        <f>IF(OR(EXPORT!ET359=0,EXPORT!ET359="",EXPORT!ET359="0"),"","H")</f>
        <v/>
      </c>
      <c r="N359" s="18" t="str">
        <f>IF(OR(EXPORT!EU359=0,EXPORT!EU359="",EXPORT!EU359="0"),"","L")</f>
        <v/>
      </c>
      <c r="O359" s="18" t="str">
        <f>IF(OR(EXPORT!EV359=0,EXPORT!EV359="",EXPORT!EV359="0"),"","M")</f>
        <v/>
      </c>
      <c r="P359" s="18" t="str">
        <f>IF(OR(EXPORT!EW359=0,EXPORT!EW359="",EXPORT!EW359="0"),"","N")</f>
        <v/>
      </c>
      <c r="Q359" s="18" t="str">
        <f>IF(OR(EXPORT!EX359=0,EXPORT!EX359="",EXPORT!EX359="0"),"","O")</f>
        <v/>
      </c>
      <c r="R359" s="18" t="str">
        <f>IF(OR(EXPORT!EY359=0,EXPORT!EY359="",EXPORT!EY359="0"),"","P")</f>
        <v/>
      </c>
      <c r="S359" s="18" t="str">
        <f>IF(OR(EXPORT!EZ359=0,EXPORT!EZ359="",EXPORT!EZ359="0"),"","W")</f>
        <v/>
      </c>
      <c r="T359" s="18" t="str">
        <f>IF(OR(EXPORT!FA359=0,EXPORT!FA359="",EXPORT!FA359="0"),"","frei")</f>
        <v/>
      </c>
      <c r="U359" s="18" t="str">
        <f t="shared" si="100"/>
        <v/>
      </c>
      <c r="V359" s="18" t="str">
        <f>IF(A359=3,ROUND(EXPORT!F359,0),"")</f>
        <v/>
      </c>
      <c r="W359" s="18" t="str">
        <f>IF(A359=3,ROUND(EXPORT!J359,0),"")</f>
        <v/>
      </c>
      <c r="X359" s="18" t="str">
        <f>IF(A359=3,ROUND(EXPORT!I359,0),"")</f>
        <v/>
      </c>
      <c r="Y359" s="18" t="str">
        <f>IF(A359=3,ROUND(EXPORT!K359,0),"")</f>
        <v/>
      </c>
      <c r="Z359" s="18" t="str">
        <f>IF(A359=3,ROUND(EXPORT!EG359,1),"")</f>
        <v/>
      </c>
    </row>
    <row r="360" spans="1:26">
      <c r="A360" s="18">
        <f>EXPORT!A360</f>
        <v>0</v>
      </c>
      <c r="B360" s="18" t="str">
        <f>IF(ISBLANK(EXPORT!B360),"",EXPORT!B360)</f>
        <v/>
      </c>
      <c r="C360" s="18" t="str">
        <f t="shared" si="97"/>
        <v/>
      </c>
      <c r="D360" s="18" t="str">
        <f t="shared" si="98"/>
        <v/>
      </c>
      <c r="E360" s="18" t="str">
        <f t="shared" si="99"/>
        <v/>
      </c>
      <c r="F360" s="18" t="str">
        <f>IF(OR(EXPORT!EM360=0,EXPORT!EM360="",EXPORT!EM360="0"),"","A")</f>
        <v/>
      </c>
      <c r="G360" s="18" t="str">
        <f>IF(OR(EXPORT!EN360=0,EXPORT!EN360="",EXPORT!EN360="0"),"","B")</f>
        <v/>
      </c>
      <c r="H360" s="18" t="str">
        <f>IF(OR(EXPORT!EO360=0,EXPORT!EO360="",EXPORT!EO360="0"),"","C")</f>
        <v/>
      </c>
      <c r="I360" s="18" t="str">
        <f>IF(OR(EXPORT!EP360=0,EXPORT!EP360="",EXPORT!EP360="0"),"","D")</f>
        <v/>
      </c>
      <c r="J360" s="18" t="str">
        <f>IF(OR(EXPORT!EQ360=0,EXPORT!EQ360="",EXPORT!EQ360="0"),"","E")</f>
        <v/>
      </c>
      <c r="K360" s="18" t="str">
        <f>IF(OR(EXPORT!ER360=0,EXPORT!ER360="",EXPORT!ER360="0"),"","F")</f>
        <v/>
      </c>
      <c r="L360" s="18" t="str">
        <f>IF(OR(EXPORT!ES360=0,EXPORT!ES360="",EXPORT!ES360="0"),"","G")</f>
        <v/>
      </c>
      <c r="M360" s="18" t="str">
        <f>IF(OR(EXPORT!ET360=0,EXPORT!ET360="",EXPORT!ET360="0"),"","H")</f>
        <v/>
      </c>
      <c r="N360" s="18" t="str">
        <f>IF(OR(EXPORT!EU360=0,EXPORT!EU360="",EXPORT!EU360="0"),"","L")</f>
        <v/>
      </c>
      <c r="O360" s="18" t="str">
        <f>IF(OR(EXPORT!EV360=0,EXPORT!EV360="",EXPORT!EV360="0"),"","M")</f>
        <v/>
      </c>
      <c r="P360" s="18" t="str">
        <f>IF(OR(EXPORT!EW360=0,EXPORT!EW360="",EXPORT!EW360="0"),"","N")</f>
        <v/>
      </c>
      <c r="Q360" s="18" t="str">
        <f>IF(OR(EXPORT!EX360=0,EXPORT!EX360="",EXPORT!EX360="0"),"","O")</f>
        <v/>
      </c>
      <c r="R360" s="18" t="str">
        <f>IF(OR(EXPORT!EY360=0,EXPORT!EY360="",EXPORT!EY360="0"),"","P")</f>
        <v/>
      </c>
      <c r="S360" s="18" t="str">
        <f>IF(OR(EXPORT!EZ360=0,EXPORT!EZ360="",EXPORT!EZ360="0"),"","W")</f>
        <v/>
      </c>
      <c r="T360" s="18" t="str">
        <f>IF(OR(EXPORT!FA360=0,EXPORT!FA360="",EXPORT!FA360="0"),"","frei")</f>
        <v/>
      </c>
      <c r="U360" s="18" t="str">
        <f t="shared" si="100"/>
        <v/>
      </c>
      <c r="V360" s="18" t="str">
        <f>IF(A360=3,ROUND(EXPORT!F360,0),"")</f>
        <v/>
      </c>
      <c r="W360" s="18" t="str">
        <f>IF(A360=3,ROUND(EXPORT!J360,0),"")</f>
        <v/>
      </c>
      <c r="X360" s="18" t="str">
        <f>IF(A360=3,ROUND(EXPORT!I360,0),"")</f>
        <v/>
      </c>
      <c r="Y360" s="18" t="str">
        <f>IF(A360=3,ROUND(EXPORT!K360,0),"")</f>
        <v/>
      </c>
      <c r="Z360" s="18" t="str">
        <f>IF(A360=3,ROUND(EXPORT!EG360,1),"")</f>
        <v/>
      </c>
    </row>
    <row r="361" spans="1:26">
      <c r="A361" s="18">
        <f>EXPORT!A361</f>
        <v>0</v>
      </c>
      <c r="B361" s="18" t="str">
        <f>IF(ISBLANK(EXPORT!B361),"",EXPORT!B361)</f>
        <v/>
      </c>
      <c r="C361" s="18" t="str">
        <f t="shared" si="97"/>
        <v/>
      </c>
      <c r="D361" s="18" t="str">
        <f t="shared" si="98"/>
        <v/>
      </c>
      <c r="E361" s="18" t="str">
        <f t="shared" si="99"/>
        <v/>
      </c>
      <c r="F361" s="18" t="str">
        <f>IF(OR(EXPORT!EM361=0,EXPORT!EM361="",EXPORT!EM361="0"),"","A")</f>
        <v/>
      </c>
      <c r="G361" s="18" t="str">
        <f>IF(OR(EXPORT!EN361=0,EXPORT!EN361="",EXPORT!EN361="0"),"","B")</f>
        <v/>
      </c>
      <c r="H361" s="18" t="str">
        <f>IF(OR(EXPORT!EO361=0,EXPORT!EO361="",EXPORT!EO361="0"),"","C")</f>
        <v/>
      </c>
      <c r="I361" s="18" t="str">
        <f>IF(OR(EXPORT!EP361=0,EXPORT!EP361="",EXPORT!EP361="0"),"","D")</f>
        <v/>
      </c>
      <c r="J361" s="18" t="str">
        <f>IF(OR(EXPORT!EQ361=0,EXPORT!EQ361="",EXPORT!EQ361="0"),"","E")</f>
        <v/>
      </c>
      <c r="K361" s="18" t="str">
        <f>IF(OR(EXPORT!ER361=0,EXPORT!ER361="",EXPORT!ER361="0"),"","F")</f>
        <v/>
      </c>
      <c r="L361" s="18" t="str">
        <f>IF(OR(EXPORT!ES361=0,EXPORT!ES361="",EXPORT!ES361="0"),"","G")</f>
        <v/>
      </c>
      <c r="M361" s="18" t="str">
        <f>IF(OR(EXPORT!ET361=0,EXPORT!ET361="",EXPORT!ET361="0"),"","H")</f>
        <v/>
      </c>
      <c r="N361" s="18" t="str">
        <f>IF(OR(EXPORT!EU361=0,EXPORT!EU361="",EXPORT!EU361="0"),"","L")</f>
        <v/>
      </c>
      <c r="O361" s="18" t="str">
        <f>IF(OR(EXPORT!EV361=0,EXPORT!EV361="",EXPORT!EV361="0"),"","M")</f>
        <v/>
      </c>
      <c r="P361" s="18" t="str">
        <f>IF(OR(EXPORT!EW361=0,EXPORT!EW361="",EXPORT!EW361="0"),"","N")</f>
        <v/>
      </c>
      <c r="Q361" s="18" t="str">
        <f>IF(OR(EXPORT!EX361=0,EXPORT!EX361="",EXPORT!EX361="0"),"","O")</f>
        <v/>
      </c>
      <c r="R361" s="18" t="str">
        <f>IF(OR(EXPORT!EY361=0,EXPORT!EY361="",EXPORT!EY361="0"),"","P")</f>
        <v/>
      </c>
      <c r="S361" s="18" t="str">
        <f>IF(OR(EXPORT!EZ361=0,EXPORT!EZ361="",EXPORT!EZ361="0"),"","W")</f>
        <v/>
      </c>
      <c r="T361" s="18" t="str">
        <f>IF(OR(EXPORT!FA361=0,EXPORT!FA361="",EXPORT!FA361="0"),"","frei")</f>
        <v/>
      </c>
      <c r="U361" s="18" t="str">
        <f t="shared" si="100"/>
        <v/>
      </c>
      <c r="V361" s="18" t="str">
        <f>IF(A361=3,ROUND(EXPORT!F361,0),"")</f>
        <v/>
      </c>
      <c r="W361" s="18" t="str">
        <f>IF(A361=3,ROUND(EXPORT!J361,0),"")</f>
        <v/>
      </c>
      <c r="X361" s="18" t="str">
        <f>IF(A361=3,ROUND(EXPORT!I361,0),"")</f>
        <v/>
      </c>
      <c r="Y361" s="18" t="str">
        <f>IF(A361=3,ROUND(EXPORT!K361,0),"")</f>
        <v/>
      </c>
      <c r="Z361" s="18" t="str">
        <f>IF(A361=3,ROUND(EXPORT!EG361,1),"")</f>
        <v/>
      </c>
    </row>
    <row r="362" spans="1:26">
      <c r="A362" s="18">
        <f>EXPORT!A362</f>
        <v>0</v>
      </c>
      <c r="B362" s="18" t="str">
        <f>IF(ISBLANK(EXPORT!B362),"",EXPORT!B362)</f>
        <v/>
      </c>
      <c r="C362" s="18" t="str">
        <f t="shared" si="97"/>
        <v/>
      </c>
      <c r="D362" s="18" t="str">
        <f t="shared" si="98"/>
        <v/>
      </c>
      <c r="E362" s="18" t="str">
        <f t="shared" si="99"/>
        <v/>
      </c>
      <c r="F362" s="18" t="str">
        <f>IF(OR(EXPORT!EM362=0,EXPORT!EM362="",EXPORT!EM362="0"),"","A")</f>
        <v/>
      </c>
      <c r="G362" s="18" t="str">
        <f>IF(OR(EXPORT!EN362=0,EXPORT!EN362="",EXPORT!EN362="0"),"","B")</f>
        <v/>
      </c>
      <c r="H362" s="18" t="str">
        <f>IF(OR(EXPORT!EO362=0,EXPORT!EO362="",EXPORT!EO362="0"),"","C")</f>
        <v/>
      </c>
      <c r="I362" s="18" t="str">
        <f>IF(OR(EXPORT!EP362=0,EXPORT!EP362="",EXPORT!EP362="0"),"","D")</f>
        <v/>
      </c>
      <c r="J362" s="18" t="str">
        <f>IF(OR(EXPORT!EQ362=0,EXPORT!EQ362="",EXPORT!EQ362="0"),"","E")</f>
        <v/>
      </c>
      <c r="K362" s="18" t="str">
        <f>IF(OR(EXPORT!ER362=0,EXPORT!ER362="",EXPORT!ER362="0"),"","F")</f>
        <v/>
      </c>
      <c r="L362" s="18" t="str">
        <f>IF(OR(EXPORT!ES362=0,EXPORT!ES362="",EXPORT!ES362="0"),"","G")</f>
        <v/>
      </c>
      <c r="M362" s="18" t="str">
        <f>IF(OR(EXPORT!ET362=0,EXPORT!ET362="",EXPORT!ET362="0"),"","H")</f>
        <v/>
      </c>
      <c r="N362" s="18" t="str">
        <f>IF(OR(EXPORT!EU362=0,EXPORT!EU362="",EXPORT!EU362="0"),"","L")</f>
        <v/>
      </c>
      <c r="O362" s="18" t="str">
        <f>IF(OR(EXPORT!EV362=0,EXPORT!EV362="",EXPORT!EV362="0"),"","M")</f>
        <v/>
      </c>
      <c r="P362" s="18" t="str">
        <f>IF(OR(EXPORT!EW362=0,EXPORT!EW362="",EXPORT!EW362="0"),"","N")</f>
        <v/>
      </c>
      <c r="Q362" s="18" t="str">
        <f>IF(OR(EXPORT!EX362=0,EXPORT!EX362="",EXPORT!EX362="0"),"","O")</f>
        <v/>
      </c>
      <c r="R362" s="18" t="str">
        <f>IF(OR(EXPORT!EY362=0,EXPORT!EY362="",EXPORT!EY362="0"),"","P")</f>
        <v/>
      </c>
      <c r="S362" s="18" t="str">
        <f>IF(OR(EXPORT!EZ362=0,EXPORT!EZ362="",EXPORT!EZ362="0"),"","W")</f>
        <v/>
      </c>
      <c r="T362" s="18" t="str">
        <f>IF(OR(EXPORT!FA362=0,EXPORT!FA362="",EXPORT!FA362="0"),"","frei")</f>
        <v/>
      </c>
      <c r="U362" s="18" t="str">
        <f t="shared" si="100"/>
        <v/>
      </c>
      <c r="V362" s="18" t="str">
        <f>IF(A362=3,ROUND(EXPORT!F362,0),"")</f>
        <v/>
      </c>
      <c r="W362" s="18" t="str">
        <f>IF(A362=3,ROUND(EXPORT!J362,0),"")</f>
        <v/>
      </c>
      <c r="X362" s="18" t="str">
        <f>IF(A362=3,ROUND(EXPORT!I362,0),"")</f>
        <v/>
      </c>
      <c r="Y362" s="18" t="str">
        <f>IF(A362=3,ROUND(EXPORT!K362,0),"")</f>
        <v/>
      </c>
      <c r="Z362" s="18" t="str">
        <f>IF(A362=3,ROUND(EXPORT!EG362,1),"")</f>
        <v/>
      </c>
    </row>
    <row r="363" spans="1:26">
      <c r="A363" s="18">
        <f>EXPORT!A363</f>
        <v>0</v>
      </c>
      <c r="B363" s="18" t="str">
        <f>IF(ISBLANK(EXPORT!B363),"",EXPORT!B363)</f>
        <v/>
      </c>
      <c r="C363" s="18" t="str">
        <f t="shared" si="97"/>
        <v/>
      </c>
      <c r="D363" s="18" t="str">
        <f t="shared" si="98"/>
        <v/>
      </c>
      <c r="E363" s="18" t="str">
        <f t="shared" si="99"/>
        <v/>
      </c>
      <c r="F363" s="18" t="str">
        <f>IF(OR(EXPORT!EM363=0,EXPORT!EM363="",EXPORT!EM363="0"),"","A")</f>
        <v/>
      </c>
      <c r="G363" s="18" t="str">
        <f>IF(OR(EXPORT!EN363=0,EXPORT!EN363="",EXPORT!EN363="0"),"","B")</f>
        <v/>
      </c>
      <c r="H363" s="18" t="str">
        <f>IF(OR(EXPORT!EO363=0,EXPORT!EO363="",EXPORT!EO363="0"),"","C")</f>
        <v/>
      </c>
      <c r="I363" s="18" t="str">
        <f>IF(OR(EXPORT!EP363=0,EXPORT!EP363="",EXPORT!EP363="0"),"","D")</f>
        <v/>
      </c>
      <c r="J363" s="18" t="str">
        <f>IF(OR(EXPORT!EQ363=0,EXPORT!EQ363="",EXPORT!EQ363="0"),"","E")</f>
        <v/>
      </c>
      <c r="K363" s="18" t="str">
        <f>IF(OR(EXPORT!ER363=0,EXPORT!ER363="",EXPORT!ER363="0"),"","F")</f>
        <v/>
      </c>
      <c r="L363" s="18" t="str">
        <f>IF(OR(EXPORT!ES363=0,EXPORT!ES363="",EXPORT!ES363="0"),"","G")</f>
        <v/>
      </c>
      <c r="M363" s="18" t="str">
        <f>IF(OR(EXPORT!ET363=0,EXPORT!ET363="",EXPORT!ET363="0"),"","H")</f>
        <v/>
      </c>
      <c r="N363" s="18" t="str">
        <f>IF(OR(EXPORT!EU363=0,EXPORT!EU363="",EXPORT!EU363="0"),"","L")</f>
        <v/>
      </c>
      <c r="O363" s="18" t="str">
        <f>IF(OR(EXPORT!EV363=0,EXPORT!EV363="",EXPORT!EV363="0"),"","M")</f>
        <v/>
      </c>
      <c r="P363" s="18" t="str">
        <f>IF(OR(EXPORT!EW363=0,EXPORT!EW363="",EXPORT!EW363="0"),"","N")</f>
        <v/>
      </c>
      <c r="Q363" s="18" t="str">
        <f>IF(OR(EXPORT!EX363=0,EXPORT!EX363="",EXPORT!EX363="0"),"","O")</f>
        <v/>
      </c>
      <c r="R363" s="18" t="str">
        <f>IF(OR(EXPORT!EY363=0,EXPORT!EY363="",EXPORT!EY363="0"),"","P")</f>
        <v/>
      </c>
      <c r="S363" s="18" t="str">
        <f>IF(OR(EXPORT!EZ363=0,EXPORT!EZ363="",EXPORT!EZ363="0"),"","W")</f>
        <v/>
      </c>
      <c r="T363" s="18" t="str">
        <f>IF(OR(EXPORT!FA363=0,EXPORT!FA363="",EXPORT!FA363="0"),"","frei")</f>
        <v/>
      </c>
      <c r="U363" s="18" t="str">
        <f t="shared" si="100"/>
        <v/>
      </c>
      <c r="V363" s="18" t="str">
        <f>IF(A363=3,ROUND(EXPORT!F363,0),"")</f>
        <v/>
      </c>
      <c r="W363" s="18" t="str">
        <f>IF(A363=3,ROUND(EXPORT!J363,0),"")</f>
        <v/>
      </c>
      <c r="X363" s="18" t="str">
        <f>IF(A363=3,ROUND(EXPORT!I363,0),"")</f>
        <v/>
      </c>
      <c r="Y363" s="18" t="str">
        <f>IF(A363=3,ROUND(EXPORT!K363,0),"")</f>
        <v/>
      </c>
      <c r="Z363" s="18" t="str">
        <f>IF(A363=3,ROUND(EXPORT!EG363,1),"")</f>
        <v/>
      </c>
    </row>
    <row r="364" spans="1:26">
      <c r="A364" s="18">
        <f>EXPORT!A364</f>
        <v>0</v>
      </c>
      <c r="B364" s="18" t="str">
        <f>IF(ISBLANK(EXPORT!B364),"",EXPORT!B364)</f>
        <v/>
      </c>
      <c r="C364" s="18" t="str">
        <f t="shared" si="97"/>
        <v/>
      </c>
      <c r="D364" s="18" t="str">
        <f t="shared" si="98"/>
        <v/>
      </c>
      <c r="E364" s="18" t="str">
        <f t="shared" si="99"/>
        <v/>
      </c>
      <c r="F364" s="18" t="str">
        <f>IF(OR(EXPORT!EM364=0,EXPORT!EM364="",EXPORT!EM364="0"),"","A")</f>
        <v/>
      </c>
      <c r="G364" s="18" t="str">
        <f>IF(OR(EXPORT!EN364=0,EXPORT!EN364="",EXPORT!EN364="0"),"","B")</f>
        <v/>
      </c>
      <c r="H364" s="18" t="str">
        <f>IF(OR(EXPORT!EO364=0,EXPORT!EO364="",EXPORT!EO364="0"),"","C")</f>
        <v/>
      </c>
      <c r="I364" s="18" t="str">
        <f>IF(OR(EXPORT!EP364=0,EXPORT!EP364="",EXPORT!EP364="0"),"","D")</f>
        <v/>
      </c>
      <c r="J364" s="18" t="str">
        <f>IF(OR(EXPORT!EQ364=0,EXPORT!EQ364="",EXPORT!EQ364="0"),"","E")</f>
        <v/>
      </c>
      <c r="K364" s="18" t="str">
        <f>IF(OR(EXPORT!ER364=0,EXPORT!ER364="",EXPORT!ER364="0"),"","F")</f>
        <v/>
      </c>
      <c r="L364" s="18" t="str">
        <f>IF(OR(EXPORT!ES364=0,EXPORT!ES364="",EXPORT!ES364="0"),"","G")</f>
        <v/>
      </c>
      <c r="M364" s="18" t="str">
        <f>IF(OR(EXPORT!ET364=0,EXPORT!ET364="",EXPORT!ET364="0"),"","H")</f>
        <v/>
      </c>
      <c r="N364" s="18" t="str">
        <f>IF(OR(EXPORT!EU364=0,EXPORT!EU364="",EXPORT!EU364="0"),"","L")</f>
        <v/>
      </c>
      <c r="O364" s="18" t="str">
        <f>IF(OR(EXPORT!EV364=0,EXPORT!EV364="",EXPORT!EV364="0"),"","M")</f>
        <v/>
      </c>
      <c r="P364" s="18" t="str">
        <f>IF(OR(EXPORT!EW364=0,EXPORT!EW364="",EXPORT!EW364="0"),"","N")</f>
        <v/>
      </c>
      <c r="Q364" s="18" t="str">
        <f>IF(OR(EXPORT!EX364=0,EXPORT!EX364="",EXPORT!EX364="0"),"","O")</f>
        <v/>
      </c>
      <c r="R364" s="18" t="str">
        <f>IF(OR(EXPORT!EY364=0,EXPORT!EY364="",EXPORT!EY364="0"),"","P")</f>
        <v/>
      </c>
      <c r="S364" s="18" t="str">
        <f>IF(OR(EXPORT!EZ364=0,EXPORT!EZ364="",EXPORT!EZ364="0"),"","W")</f>
        <v/>
      </c>
      <c r="T364" s="18" t="str">
        <f>IF(OR(EXPORT!FA364=0,EXPORT!FA364="",EXPORT!FA364="0"),"","frei")</f>
        <v/>
      </c>
      <c r="U364" s="18" t="str">
        <f t="shared" si="100"/>
        <v/>
      </c>
      <c r="V364" s="18" t="str">
        <f>IF(A364=3,ROUND(EXPORT!F364,0),"")</f>
        <v/>
      </c>
      <c r="W364" s="18" t="str">
        <f>IF(A364=3,ROUND(EXPORT!J364,0),"")</f>
        <v/>
      </c>
      <c r="X364" s="18" t="str">
        <f>IF(A364=3,ROUND(EXPORT!I364,0),"")</f>
        <v/>
      </c>
      <c r="Y364" s="18" t="str">
        <f>IF(A364=3,ROUND(EXPORT!K364,0),"")</f>
        <v/>
      </c>
      <c r="Z364" s="18" t="str">
        <f>IF(A364=3,ROUND(EXPORT!EG364,1),"")</f>
        <v/>
      </c>
    </row>
    <row r="365" spans="1:26">
      <c r="A365" s="18">
        <f>EXPORT!A365</f>
        <v>0</v>
      </c>
      <c r="B365" s="18" t="str">
        <f>IF(ISBLANK(EXPORT!B365),"",EXPORT!B365)</f>
        <v/>
      </c>
      <c r="C365" s="18" t="str">
        <f t="shared" si="97"/>
        <v/>
      </c>
      <c r="D365" s="18" t="str">
        <f t="shared" si="98"/>
        <v/>
      </c>
      <c r="E365" s="18" t="str">
        <f t="shared" si="99"/>
        <v/>
      </c>
      <c r="F365" s="18" t="str">
        <f>IF(OR(EXPORT!EM365=0,EXPORT!EM365="",EXPORT!EM365="0"),"","A")</f>
        <v/>
      </c>
      <c r="G365" s="18" t="str">
        <f>IF(OR(EXPORT!EN365=0,EXPORT!EN365="",EXPORT!EN365="0"),"","B")</f>
        <v/>
      </c>
      <c r="H365" s="18" t="str">
        <f>IF(OR(EXPORT!EO365=0,EXPORT!EO365="",EXPORT!EO365="0"),"","C")</f>
        <v/>
      </c>
      <c r="I365" s="18" t="str">
        <f>IF(OR(EXPORT!EP365=0,EXPORT!EP365="",EXPORT!EP365="0"),"","D")</f>
        <v/>
      </c>
      <c r="J365" s="18" t="str">
        <f>IF(OR(EXPORT!EQ365=0,EXPORT!EQ365="",EXPORT!EQ365="0"),"","E")</f>
        <v/>
      </c>
      <c r="K365" s="18" t="str">
        <f>IF(OR(EXPORT!ER365=0,EXPORT!ER365="",EXPORT!ER365="0"),"","F")</f>
        <v/>
      </c>
      <c r="L365" s="18" t="str">
        <f>IF(OR(EXPORT!ES365=0,EXPORT!ES365="",EXPORT!ES365="0"),"","G")</f>
        <v/>
      </c>
      <c r="M365" s="18" t="str">
        <f>IF(OR(EXPORT!ET365=0,EXPORT!ET365="",EXPORT!ET365="0"),"","H")</f>
        <v/>
      </c>
      <c r="N365" s="18" t="str">
        <f>IF(OR(EXPORT!EU365=0,EXPORT!EU365="",EXPORT!EU365="0"),"","L")</f>
        <v/>
      </c>
      <c r="O365" s="18" t="str">
        <f>IF(OR(EXPORT!EV365=0,EXPORT!EV365="",EXPORT!EV365="0"),"","M")</f>
        <v/>
      </c>
      <c r="P365" s="18" t="str">
        <f>IF(OR(EXPORT!EW365=0,EXPORT!EW365="",EXPORT!EW365="0"),"","N")</f>
        <v/>
      </c>
      <c r="Q365" s="18" t="str">
        <f>IF(OR(EXPORT!EX365=0,EXPORT!EX365="",EXPORT!EX365="0"),"","O")</f>
        <v/>
      </c>
      <c r="R365" s="18" t="str">
        <f>IF(OR(EXPORT!EY365=0,EXPORT!EY365="",EXPORT!EY365="0"),"","P")</f>
        <v/>
      </c>
      <c r="S365" s="18" t="str">
        <f>IF(OR(EXPORT!EZ365=0,EXPORT!EZ365="",EXPORT!EZ365="0"),"","W")</f>
        <v/>
      </c>
      <c r="T365" s="18" t="str">
        <f>IF(OR(EXPORT!FA365=0,EXPORT!FA365="",EXPORT!FA365="0"),"","frei")</f>
        <v/>
      </c>
      <c r="U365" s="18" t="str">
        <f t="shared" si="100"/>
        <v/>
      </c>
      <c r="V365" s="18" t="str">
        <f>IF(A365=3,ROUND(EXPORT!F365,0),"")</f>
        <v/>
      </c>
      <c r="W365" s="18" t="str">
        <f>IF(A365=3,ROUND(EXPORT!J365,0),"")</f>
        <v/>
      </c>
      <c r="X365" s="18" t="str">
        <f>IF(A365=3,ROUND(EXPORT!I365,0),"")</f>
        <v/>
      </c>
      <c r="Y365" s="18" t="str">
        <f>IF(A365=3,ROUND(EXPORT!K365,0),"")</f>
        <v/>
      </c>
      <c r="Z365" s="18" t="str">
        <f>IF(A365=3,ROUND(EXPORT!EG365,1),"")</f>
        <v/>
      </c>
    </row>
    <row r="366" spans="1:26">
      <c r="A366" s="18">
        <f>EXPORT!A366</f>
        <v>0</v>
      </c>
      <c r="B366" s="18" t="str">
        <f>IF(ISBLANK(EXPORT!B366),"",EXPORT!B366)</f>
        <v/>
      </c>
      <c r="C366" s="18" t="str">
        <f t="shared" si="97"/>
        <v/>
      </c>
      <c r="D366" s="18" t="str">
        <f t="shared" si="98"/>
        <v/>
      </c>
      <c r="E366" s="18" t="str">
        <f t="shared" si="99"/>
        <v/>
      </c>
      <c r="F366" s="18" t="str">
        <f>IF(OR(EXPORT!EM366=0,EXPORT!EM366="",EXPORT!EM366="0"),"","A")</f>
        <v/>
      </c>
      <c r="G366" s="18" t="str">
        <f>IF(OR(EXPORT!EN366=0,EXPORT!EN366="",EXPORT!EN366="0"),"","B")</f>
        <v/>
      </c>
      <c r="H366" s="18" t="str">
        <f>IF(OR(EXPORT!EO366=0,EXPORT!EO366="",EXPORT!EO366="0"),"","C")</f>
        <v/>
      </c>
      <c r="I366" s="18" t="str">
        <f>IF(OR(EXPORT!EP366=0,EXPORT!EP366="",EXPORT!EP366="0"),"","D")</f>
        <v/>
      </c>
      <c r="J366" s="18" t="str">
        <f>IF(OR(EXPORT!EQ366=0,EXPORT!EQ366="",EXPORT!EQ366="0"),"","E")</f>
        <v/>
      </c>
      <c r="K366" s="18" t="str">
        <f>IF(OR(EXPORT!ER366=0,EXPORT!ER366="",EXPORT!ER366="0"),"","F")</f>
        <v/>
      </c>
      <c r="L366" s="18" t="str">
        <f>IF(OR(EXPORT!ES366=0,EXPORT!ES366="",EXPORT!ES366="0"),"","G")</f>
        <v/>
      </c>
      <c r="M366" s="18" t="str">
        <f>IF(OR(EXPORT!ET366=0,EXPORT!ET366="",EXPORT!ET366="0"),"","H")</f>
        <v/>
      </c>
      <c r="N366" s="18" t="str">
        <f>IF(OR(EXPORT!EU366=0,EXPORT!EU366="",EXPORT!EU366="0"),"","L")</f>
        <v/>
      </c>
      <c r="O366" s="18" t="str">
        <f>IF(OR(EXPORT!EV366=0,EXPORT!EV366="",EXPORT!EV366="0"),"","M")</f>
        <v/>
      </c>
      <c r="P366" s="18" t="str">
        <f>IF(OR(EXPORT!EW366=0,EXPORT!EW366="",EXPORT!EW366="0"),"","N")</f>
        <v/>
      </c>
      <c r="Q366" s="18" t="str">
        <f>IF(OR(EXPORT!EX366=0,EXPORT!EX366="",EXPORT!EX366="0"),"","O")</f>
        <v/>
      </c>
      <c r="R366" s="18" t="str">
        <f>IF(OR(EXPORT!EY366=0,EXPORT!EY366="",EXPORT!EY366="0"),"","P")</f>
        <v/>
      </c>
      <c r="S366" s="18" t="str">
        <f>IF(OR(EXPORT!EZ366=0,EXPORT!EZ366="",EXPORT!EZ366="0"),"","W")</f>
        <v/>
      </c>
      <c r="T366" s="18" t="str">
        <f>IF(OR(EXPORT!FA366=0,EXPORT!FA366="",EXPORT!FA366="0"),"","frei")</f>
        <v/>
      </c>
      <c r="U366" s="18" t="str">
        <f t="shared" si="100"/>
        <v/>
      </c>
      <c r="V366" s="18" t="str">
        <f>IF(A366=3,ROUND(EXPORT!F366,0),"")</f>
        <v/>
      </c>
      <c r="W366" s="18" t="str">
        <f>IF(A366=3,ROUND(EXPORT!J366,0),"")</f>
        <v/>
      </c>
      <c r="X366" s="18" t="str">
        <f>IF(A366=3,ROUND(EXPORT!I366,0),"")</f>
        <v/>
      </c>
      <c r="Y366" s="18" t="str">
        <f>IF(A366=3,ROUND(EXPORT!K366,0),"")</f>
        <v/>
      </c>
      <c r="Z366" s="18" t="str">
        <f>IF(A366=3,ROUND(EXPORT!EG366,1),"")</f>
        <v/>
      </c>
    </row>
    <row r="367" spans="1:26">
      <c r="A367" s="18">
        <f>EXPORT!A367</f>
        <v>0</v>
      </c>
      <c r="B367" s="18" t="str">
        <f>IF(ISBLANK(EXPORT!B367),"",EXPORT!B367)</f>
        <v/>
      </c>
      <c r="C367" s="18" t="str">
        <f t="shared" si="97"/>
        <v/>
      </c>
      <c r="D367" s="18" t="str">
        <f t="shared" si="98"/>
        <v/>
      </c>
      <c r="E367" s="18" t="str">
        <f t="shared" si="99"/>
        <v/>
      </c>
      <c r="F367" s="18" t="str">
        <f>IF(OR(EXPORT!EM367=0,EXPORT!EM367="",EXPORT!EM367="0"),"","A")</f>
        <v/>
      </c>
      <c r="G367" s="18" t="str">
        <f>IF(OR(EXPORT!EN367=0,EXPORT!EN367="",EXPORT!EN367="0"),"","B")</f>
        <v/>
      </c>
      <c r="H367" s="18" t="str">
        <f>IF(OR(EXPORT!EO367=0,EXPORT!EO367="",EXPORT!EO367="0"),"","C")</f>
        <v/>
      </c>
      <c r="I367" s="18" t="str">
        <f>IF(OR(EXPORT!EP367=0,EXPORT!EP367="",EXPORT!EP367="0"),"","D")</f>
        <v/>
      </c>
      <c r="J367" s="18" t="str">
        <f>IF(OR(EXPORT!EQ367=0,EXPORT!EQ367="",EXPORT!EQ367="0"),"","E")</f>
        <v/>
      </c>
      <c r="K367" s="18" t="str">
        <f>IF(OR(EXPORT!ER367=0,EXPORT!ER367="",EXPORT!ER367="0"),"","F")</f>
        <v/>
      </c>
      <c r="L367" s="18" t="str">
        <f>IF(OR(EXPORT!ES367=0,EXPORT!ES367="",EXPORT!ES367="0"),"","G")</f>
        <v/>
      </c>
      <c r="M367" s="18" t="str">
        <f>IF(OR(EXPORT!ET367=0,EXPORT!ET367="",EXPORT!ET367="0"),"","H")</f>
        <v/>
      </c>
      <c r="N367" s="18" t="str">
        <f>IF(OR(EXPORT!EU367=0,EXPORT!EU367="",EXPORT!EU367="0"),"","L")</f>
        <v/>
      </c>
      <c r="O367" s="18" t="str">
        <f>IF(OR(EXPORT!EV367=0,EXPORT!EV367="",EXPORT!EV367="0"),"","M")</f>
        <v/>
      </c>
      <c r="P367" s="18" t="str">
        <f>IF(OR(EXPORT!EW367=0,EXPORT!EW367="",EXPORT!EW367="0"),"","N")</f>
        <v/>
      </c>
      <c r="Q367" s="18" t="str">
        <f>IF(OR(EXPORT!EX367=0,EXPORT!EX367="",EXPORT!EX367="0"),"","O")</f>
        <v/>
      </c>
      <c r="R367" s="18" t="str">
        <f>IF(OR(EXPORT!EY367=0,EXPORT!EY367="",EXPORT!EY367="0"),"","P")</f>
        <v/>
      </c>
      <c r="S367" s="18" t="str">
        <f>IF(OR(EXPORT!EZ367=0,EXPORT!EZ367="",EXPORT!EZ367="0"),"","W")</f>
        <v/>
      </c>
      <c r="T367" s="18" t="str">
        <f>IF(OR(EXPORT!FA367=0,EXPORT!FA367="",EXPORT!FA367="0"),"","frei")</f>
        <v/>
      </c>
      <c r="U367" s="18" t="str">
        <f t="shared" si="100"/>
        <v/>
      </c>
      <c r="V367" s="18" t="str">
        <f>IF(A367=3,ROUND(EXPORT!F367,0),"")</f>
        <v/>
      </c>
      <c r="W367" s="18" t="str">
        <f>IF(A367=3,ROUND(EXPORT!J367,0),"")</f>
        <v/>
      </c>
      <c r="X367" s="18" t="str">
        <f>IF(A367=3,ROUND(EXPORT!I367,0),"")</f>
        <v/>
      </c>
      <c r="Y367" s="18" t="str">
        <f>IF(A367=3,ROUND(EXPORT!K367,0),"")</f>
        <v/>
      </c>
      <c r="Z367" s="18" t="str">
        <f>IF(A367=3,ROUND(EXPORT!EG367,1),"")</f>
        <v/>
      </c>
    </row>
    <row r="368" spans="1:26">
      <c r="A368" s="18">
        <f>EXPORT!A368</f>
        <v>0</v>
      </c>
      <c r="B368" s="18" t="str">
        <f>IF(ISBLANK(EXPORT!B368),"",EXPORT!B368)</f>
        <v/>
      </c>
      <c r="C368" s="18" t="str">
        <f t="shared" si="97"/>
        <v/>
      </c>
      <c r="D368" s="18" t="str">
        <f t="shared" si="98"/>
        <v/>
      </c>
      <c r="E368" s="18" t="str">
        <f t="shared" si="99"/>
        <v/>
      </c>
      <c r="F368" s="18" t="str">
        <f>IF(OR(EXPORT!EM368=0,EXPORT!EM368="",EXPORT!EM368="0"),"","A")</f>
        <v/>
      </c>
      <c r="G368" s="18" t="str">
        <f>IF(OR(EXPORT!EN368=0,EXPORT!EN368="",EXPORT!EN368="0"),"","B")</f>
        <v/>
      </c>
      <c r="H368" s="18" t="str">
        <f>IF(OR(EXPORT!EO368=0,EXPORT!EO368="",EXPORT!EO368="0"),"","C")</f>
        <v/>
      </c>
      <c r="I368" s="18" t="str">
        <f>IF(OR(EXPORT!EP368=0,EXPORT!EP368="",EXPORT!EP368="0"),"","D")</f>
        <v/>
      </c>
      <c r="J368" s="18" t="str">
        <f>IF(OR(EXPORT!EQ368=0,EXPORT!EQ368="",EXPORT!EQ368="0"),"","E")</f>
        <v/>
      </c>
      <c r="K368" s="18" t="str">
        <f>IF(OR(EXPORT!ER368=0,EXPORT!ER368="",EXPORT!ER368="0"),"","F")</f>
        <v/>
      </c>
      <c r="L368" s="18" t="str">
        <f>IF(OR(EXPORT!ES368=0,EXPORT!ES368="",EXPORT!ES368="0"),"","G")</f>
        <v/>
      </c>
      <c r="M368" s="18" t="str">
        <f>IF(OR(EXPORT!ET368=0,EXPORT!ET368="",EXPORT!ET368="0"),"","H")</f>
        <v/>
      </c>
      <c r="N368" s="18" t="str">
        <f>IF(OR(EXPORT!EU368=0,EXPORT!EU368="",EXPORT!EU368="0"),"","L")</f>
        <v/>
      </c>
      <c r="O368" s="18" t="str">
        <f>IF(OR(EXPORT!EV368=0,EXPORT!EV368="",EXPORT!EV368="0"),"","M")</f>
        <v/>
      </c>
      <c r="P368" s="18" t="str">
        <f>IF(OR(EXPORT!EW368=0,EXPORT!EW368="",EXPORT!EW368="0"),"","N")</f>
        <v/>
      </c>
      <c r="Q368" s="18" t="str">
        <f>IF(OR(EXPORT!EX368=0,EXPORT!EX368="",EXPORT!EX368="0"),"","O")</f>
        <v/>
      </c>
      <c r="R368" s="18" t="str">
        <f>IF(OR(EXPORT!EY368=0,EXPORT!EY368="",EXPORT!EY368="0"),"","P")</f>
        <v/>
      </c>
      <c r="S368" s="18" t="str">
        <f>IF(OR(EXPORT!EZ368=0,EXPORT!EZ368="",EXPORT!EZ368="0"),"","W")</f>
        <v/>
      </c>
      <c r="T368" s="18" t="str">
        <f>IF(OR(EXPORT!FA368=0,EXPORT!FA368="",EXPORT!FA368="0"),"","frei")</f>
        <v/>
      </c>
      <c r="U368" s="18" t="str">
        <f t="shared" si="100"/>
        <v/>
      </c>
      <c r="V368" s="18" t="str">
        <f>IF(A368=3,ROUND(EXPORT!F368,0),"")</f>
        <v/>
      </c>
      <c r="W368" s="18" t="str">
        <f>IF(A368=3,ROUND(EXPORT!J368,0),"")</f>
        <v/>
      </c>
      <c r="X368" s="18" t="str">
        <f>IF(A368=3,ROUND(EXPORT!I368,0),"")</f>
        <v/>
      </c>
      <c r="Y368" s="18" t="str">
        <f>IF(A368=3,ROUND(EXPORT!K368,0),"")</f>
        <v/>
      </c>
      <c r="Z368" s="18" t="str">
        <f>IF(A368=3,ROUND(EXPORT!EG368,1),"")</f>
        <v/>
      </c>
    </row>
    <row r="369" spans="1:26">
      <c r="A369" s="18">
        <f>EXPORT!A369</f>
        <v>0</v>
      </c>
      <c r="B369" s="18" t="str">
        <f>IF(ISBLANK(EXPORT!B369),"",EXPORT!B369)</f>
        <v/>
      </c>
      <c r="C369" s="18" t="str">
        <f t="shared" si="97"/>
        <v/>
      </c>
      <c r="D369" s="18" t="str">
        <f t="shared" si="98"/>
        <v/>
      </c>
      <c r="E369" s="18" t="str">
        <f t="shared" si="99"/>
        <v/>
      </c>
      <c r="F369" s="18" t="str">
        <f>IF(OR(EXPORT!EM369=0,EXPORT!EM369="",EXPORT!EM369="0"),"","A")</f>
        <v/>
      </c>
      <c r="G369" s="18" t="str">
        <f>IF(OR(EXPORT!EN369=0,EXPORT!EN369="",EXPORT!EN369="0"),"","B")</f>
        <v/>
      </c>
      <c r="H369" s="18" t="str">
        <f>IF(OR(EXPORT!EO369=0,EXPORT!EO369="",EXPORT!EO369="0"),"","C")</f>
        <v/>
      </c>
      <c r="I369" s="18" t="str">
        <f>IF(OR(EXPORT!EP369=0,EXPORT!EP369="",EXPORT!EP369="0"),"","D")</f>
        <v/>
      </c>
      <c r="J369" s="18" t="str">
        <f>IF(OR(EXPORT!EQ369=0,EXPORT!EQ369="",EXPORT!EQ369="0"),"","E")</f>
        <v/>
      </c>
      <c r="K369" s="18" t="str">
        <f>IF(OR(EXPORT!ER369=0,EXPORT!ER369="",EXPORT!ER369="0"),"","F")</f>
        <v/>
      </c>
      <c r="L369" s="18" t="str">
        <f>IF(OR(EXPORT!ES369=0,EXPORT!ES369="",EXPORT!ES369="0"),"","G")</f>
        <v/>
      </c>
      <c r="M369" s="18" t="str">
        <f>IF(OR(EXPORT!ET369=0,EXPORT!ET369="",EXPORT!ET369="0"),"","H")</f>
        <v/>
      </c>
      <c r="N369" s="18" t="str">
        <f>IF(OR(EXPORT!EU369=0,EXPORT!EU369="",EXPORT!EU369="0"),"","L")</f>
        <v/>
      </c>
      <c r="O369" s="18" t="str">
        <f>IF(OR(EXPORT!EV369=0,EXPORT!EV369="",EXPORT!EV369="0"),"","M")</f>
        <v/>
      </c>
      <c r="P369" s="18" t="str">
        <f>IF(OR(EXPORT!EW369=0,EXPORT!EW369="",EXPORT!EW369="0"),"","N")</f>
        <v/>
      </c>
      <c r="Q369" s="18" t="str">
        <f>IF(OR(EXPORT!EX369=0,EXPORT!EX369="",EXPORT!EX369="0"),"","O")</f>
        <v/>
      </c>
      <c r="R369" s="18" t="str">
        <f>IF(OR(EXPORT!EY369=0,EXPORT!EY369="",EXPORT!EY369="0"),"","P")</f>
        <v/>
      </c>
      <c r="S369" s="18" t="str">
        <f>IF(OR(EXPORT!EZ369=0,EXPORT!EZ369="",EXPORT!EZ369="0"),"","W")</f>
        <v/>
      </c>
      <c r="T369" s="18" t="str">
        <f>IF(OR(EXPORT!FA369=0,EXPORT!FA369="",EXPORT!FA369="0"),"","frei")</f>
        <v/>
      </c>
      <c r="U369" s="18" t="str">
        <f t="shared" si="100"/>
        <v/>
      </c>
      <c r="V369" s="18" t="str">
        <f>IF(A369=3,ROUND(EXPORT!F369,0),"")</f>
        <v/>
      </c>
      <c r="W369" s="18" t="str">
        <f>IF(A369=3,ROUND(EXPORT!J369,0),"")</f>
        <v/>
      </c>
      <c r="X369" s="18" t="str">
        <f>IF(A369=3,ROUND(EXPORT!I369,0),"")</f>
        <v/>
      </c>
      <c r="Y369" s="18" t="str">
        <f>IF(A369=3,ROUND(EXPORT!K369,0),"")</f>
        <v/>
      </c>
      <c r="Z369" s="18" t="str">
        <f>IF(A369=3,ROUND(EXPORT!EG369,1),"")</f>
        <v/>
      </c>
    </row>
    <row r="370" spans="1:26">
      <c r="A370" s="18">
        <f>EXPORT!A370</f>
        <v>0</v>
      </c>
      <c r="B370" s="18" t="str">
        <f>IF(ISBLANK(EXPORT!B370),"",EXPORT!B370)</f>
        <v/>
      </c>
      <c r="C370" s="18" t="str">
        <f t="shared" si="97"/>
        <v/>
      </c>
      <c r="D370" s="18" t="str">
        <f t="shared" si="98"/>
        <v/>
      </c>
      <c r="E370" s="18" t="str">
        <f t="shared" si="99"/>
        <v/>
      </c>
      <c r="F370" s="18" t="str">
        <f>IF(OR(EXPORT!EM370=0,EXPORT!EM370="",EXPORT!EM370="0"),"","A")</f>
        <v/>
      </c>
      <c r="G370" s="18" t="str">
        <f>IF(OR(EXPORT!EN370=0,EXPORT!EN370="",EXPORT!EN370="0"),"","B")</f>
        <v/>
      </c>
      <c r="H370" s="18" t="str">
        <f>IF(OR(EXPORT!EO370=0,EXPORT!EO370="",EXPORT!EO370="0"),"","C")</f>
        <v/>
      </c>
      <c r="I370" s="18" t="str">
        <f>IF(OR(EXPORT!EP370=0,EXPORT!EP370="",EXPORT!EP370="0"),"","D")</f>
        <v/>
      </c>
      <c r="J370" s="18" t="str">
        <f>IF(OR(EXPORT!EQ370=0,EXPORT!EQ370="",EXPORT!EQ370="0"),"","E")</f>
        <v/>
      </c>
      <c r="K370" s="18" t="str">
        <f>IF(OR(EXPORT!ER370=0,EXPORT!ER370="",EXPORT!ER370="0"),"","F")</f>
        <v/>
      </c>
      <c r="L370" s="18" t="str">
        <f>IF(OR(EXPORT!ES370=0,EXPORT!ES370="",EXPORT!ES370="0"),"","G")</f>
        <v/>
      </c>
      <c r="M370" s="18" t="str">
        <f>IF(OR(EXPORT!ET370=0,EXPORT!ET370="",EXPORT!ET370="0"),"","H")</f>
        <v/>
      </c>
      <c r="N370" s="18" t="str">
        <f>IF(OR(EXPORT!EU370=0,EXPORT!EU370="",EXPORT!EU370="0"),"","L")</f>
        <v/>
      </c>
      <c r="O370" s="18" t="str">
        <f>IF(OR(EXPORT!EV370=0,EXPORT!EV370="",EXPORT!EV370="0"),"","M")</f>
        <v/>
      </c>
      <c r="P370" s="18" t="str">
        <f>IF(OR(EXPORT!EW370=0,EXPORT!EW370="",EXPORT!EW370="0"),"","N")</f>
        <v/>
      </c>
      <c r="Q370" s="18" t="str">
        <f>IF(OR(EXPORT!EX370=0,EXPORT!EX370="",EXPORT!EX370="0"),"","O")</f>
        <v/>
      </c>
      <c r="R370" s="18" t="str">
        <f>IF(OR(EXPORT!EY370=0,EXPORT!EY370="",EXPORT!EY370="0"),"","P")</f>
        <v/>
      </c>
      <c r="S370" s="18" t="str">
        <f>IF(OR(EXPORT!EZ370=0,EXPORT!EZ370="",EXPORT!EZ370="0"),"","W")</f>
        <v/>
      </c>
      <c r="T370" s="18" t="str">
        <f>IF(OR(EXPORT!FA370=0,EXPORT!FA370="",EXPORT!FA370="0"),"","frei")</f>
        <v/>
      </c>
      <c r="U370" s="18" t="str">
        <f t="shared" si="100"/>
        <v/>
      </c>
      <c r="V370" s="18" t="str">
        <f>IF(A370=3,ROUND(EXPORT!F370,0),"")</f>
        <v/>
      </c>
      <c r="W370" s="18" t="str">
        <f>IF(A370=3,ROUND(EXPORT!J370,0),"")</f>
        <v/>
      </c>
      <c r="X370" s="18" t="str">
        <f>IF(A370=3,ROUND(EXPORT!I370,0),"")</f>
        <v/>
      </c>
      <c r="Y370" s="18" t="str">
        <f>IF(A370=3,ROUND(EXPORT!K370,0),"")</f>
        <v/>
      </c>
      <c r="Z370" s="18" t="str">
        <f>IF(A370=3,ROUND(EXPORT!EG370,1),"")</f>
        <v/>
      </c>
    </row>
    <row r="371" spans="1:26">
      <c r="A371" s="18">
        <f>EXPORT!A371</f>
        <v>0</v>
      </c>
      <c r="B371" s="18" t="str">
        <f>IF(ISBLANK(EXPORT!B371),"",EXPORT!B371)</f>
        <v/>
      </c>
      <c r="C371" s="18" t="str">
        <f t="shared" si="97"/>
        <v/>
      </c>
      <c r="D371" s="18" t="str">
        <f t="shared" si="98"/>
        <v/>
      </c>
      <c r="E371" s="18" t="str">
        <f t="shared" si="99"/>
        <v/>
      </c>
      <c r="F371" s="18" t="str">
        <f>IF(OR(EXPORT!EM371=0,EXPORT!EM371="",EXPORT!EM371="0"),"","A")</f>
        <v/>
      </c>
      <c r="G371" s="18" t="str">
        <f>IF(OR(EXPORT!EN371=0,EXPORT!EN371="",EXPORT!EN371="0"),"","B")</f>
        <v/>
      </c>
      <c r="H371" s="18" t="str">
        <f>IF(OR(EXPORT!EO371=0,EXPORT!EO371="",EXPORT!EO371="0"),"","C")</f>
        <v/>
      </c>
      <c r="I371" s="18" t="str">
        <f>IF(OR(EXPORT!EP371=0,EXPORT!EP371="",EXPORT!EP371="0"),"","D")</f>
        <v/>
      </c>
      <c r="J371" s="18" t="str">
        <f>IF(OR(EXPORT!EQ371=0,EXPORT!EQ371="",EXPORT!EQ371="0"),"","E")</f>
        <v/>
      </c>
      <c r="K371" s="18" t="str">
        <f>IF(OR(EXPORT!ER371=0,EXPORT!ER371="",EXPORT!ER371="0"),"","F")</f>
        <v/>
      </c>
      <c r="L371" s="18" t="str">
        <f>IF(OR(EXPORT!ES371=0,EXPORT!ES371="",EXPORT!ES371="0"),"","G")</f>
        <v/>
      </c>
      <c r="M371" s="18" t="str">
        <f>IF(OR(EXPORT!ET371=0,EXPORT!ET371="",EXPORT!ET371="0"),"","H")</f>
        <v/>
      </c>
      <c r="N371" s="18" t="str">
        <f>IF(OR(EXPORT!EU371=0,EXPORT!EU371="",EXPORT!EU371="0"),"","L")</f>
        <v/>
      </c>
      <c r="O371" s="18" t="str">
        <f>IF(OR(EXPORT!EV371=0,EXPORT!EV371="",EXPORT!EV371="0"),"","M")</f>
        <v/>
      </c>
      <c r="P371" s="18" t="str">
        <f>IF(OR(EXPORT!EW371=0,EXPORT!EW371="",EXPORT!EW371="0"),"","N")</f>
        <v/>
      </c>
      <c r="Q371" s="18" t="str">
        <f>IF(OR(EXPORT!EX371=0,EXPORT!EX371="",EXPORT!EX371="0"),"","O")</f>
        <v/>
      </c>
      <c r="R371" s="18" t="str">
        <f>IF(OR(EXPORT!EY371=0,EXPORT!EY371="",EXPORT!EY371="0"),"","P")</f>
        <v/>
      </c>
      <c r="S371" s="18" t="str">
        <f>IF(OR(EXPORT!EZ371=0,EXPORT!EZ371="",EXPORT!EZ371="0"),"","W")</f>
        <v/>
      </c>
      <c r="T371" s="18" t="str">
        <f>IF(OR(EXPORT!FA371=0,EXPORT!FA371="",EXPORT!FA371="0"),"","frei")</f>
        <v/>
      </c>
      <c r="U371" s="18" t="str">
        <f t="shared" si="100"/>
        <v/>
      </c>
      <c r="V371" s="18" t="str">
        <f>IF(A371=3,ROUND(EXPORT!F371,0),"")</f>
        <v/>
      </c>
      <c r="W371" s="18" t="str">
        <f>IF(A371=3,ROUND(EXPORT!J371,0),"")</f>
        <v/>
      </c>
      <c r="X371" s="18" t="str">
        <f>IF(A371=3,ROUND(EXPORT!I371,0),"")</f>
        <v/>
      </c>
      <c r="Y371" s="18" t="str">
        <f>IF(A371=3,ROUND(EXPORT!K371,0),"")</f>
        <v/>
      </c>
      <c r="Z371" s="18" t="str">
        <f>IF(A371=3,ROUND(EXPORT!EG371,1),"")</f>
        <v/>
      </c>
    </row>
    <row r="372" spans="1:26">
      <c r="A372" s="18">
        <f>EXPORT!A372</f>
        <v>0</v>
      </c>
      <c r="B372" s="18" t="str">
        <f>IF(ISBLANK(EXPORT!B372),"",EXPORT!B372)</f>
        <v/>
      </c>
      <c r="C372" s="18" t="str">
        <f t="shared" si="97"/>
        <v/>
      </c>
      <c r="D372" s="18" t="str">
        <f t="shared" si="98"/>
        <v/>
      </c>
      <c r="E372" s="18" t="str">
        <f t="shared" si="99"/>
        <v/>
      </c>
      <c r="F372" s="18" t="str">
        <f>IF(OR(EXPORT!EM372=0,EXPORT!EM372="",EXPORT!EM372="0"),"","A")</f>
        <v/>
      </c>
      <c r="G372" s="18" t="str">
        <f>IF(OR(EXPORT!EN372=0,EXPORT!EN372="",EXPORT!EN372="0"),"","B")</f>
        <v/>
      </c>
      <c r="H372" s="18" t="str">
        <f>IF(OR(EXPORT!EO372=0,EXPORT!EO372="",EXPORT!EO372="0"),"","C")</f>
        <v/>
      </c>
      <c r="I372" s="18" t="str">
        <f>IF(OR(EXPORT!EP372=0,EXPORT!EP372="",EXPORT!EP372="0"),"","D")</f>
        <v/>
      </c>
      <c r="J372" s="18" t="str">
        <f>IF(OR(EXPORT!EQ372=0,EXPORT!EQ372="",EXPORT!EQ372="0"),"","E")</f>
        <v/>
      </c>
      <c r="K372" s="18" t="str">
        <f>IF(OR(EXPORT!ER372=0,EXPORT!ER372="",EXPORT!ER372="0"),"","F")</f>
        <v/>
      </c>
      <c r="L372" s="18" t="str">
        <f>IF(OR(EXPORT!ES372=0,EXPORT!ES372="",EXPORT!ES372="0"),"","G")</f>
        <v/>
      </c>
      <c r="M372" s="18" t="str">
        <f>IF(OR(EXPORT!ET372=0,EXPORT!ET372="",EXPORT!ET372="0"),"","H")</f>
        <v/>
      </c>
      <c r="N372" s="18" t="str">
        <f>IF(OR(EXPORT!EU372=0,EXPORT!EU372="",EXPORT!EU372="0"),"","L")</f>
        <v/>
      </c>
      <c r="O372" s="18" t="str">
        <f>IF(OR(EXPORT!EV372=0,EXPORT!EV372="",EXPORT!EV372="0"),"","M")</f>
        <v/>
      </c>
      <c r="P372" s="18" t="str">
        <f>IF(OR(EXPORT!EW372=0,EXPORT!EW372="",EXPORT!EW372="0"),"","N")</f>
        <v/>
      </c>
      <c r="Q372" s="18" t="str">
        <f>IF(OR(EXPORT!EX372=0,EXPORT!EX372="",EXPORT!EX372="0"),"","O")</f>
        <v/>
      </c>
      <c r="R372" s="18" t="str">
        <f>IF(OR(EXPORT!EY372=0,EXPORT!EY372="",EXPORT!EY372="0"),"","P")</f>
        <v/>
      </c>
      <c r="S372" s="18" t="str">
        <f>IF(OR(EXPORT!EZ372=0,EXPORT!EZ372="",EXPORT!EZ372="0"),"","W")</f>
        <v/>
      </c>
      <c r="T372" s="18" t="str">
        <f>IF(OR(EXPORT!FA372=0,EXPORT!FA372="",EXPORT!FA372="0"),"","frei")</f>
        <v/>
      </c>
      <c r="U372" s="18" t="str">
        <f t="shared" si="100"/>
        <v/>
      </c>
      <c r="V372" s="18" t="str">
        <f>IF(A372=3,ROUND(EXPORT!F372,0),"")</f>
        <v/>
      </c>
      <c r="W372" s="18" t="str">
        <f>IF(A372=3,ROUND(EXPORT!J372,0),"")</f>
        <v/>
      </c>
      <c r="X372" s="18" t="str">
        <f>IF(A372=3,ROUND(EXPORT!I372,0),"")</f>
        <v/>
      </c>
      <c r="Y372" s="18" t="str">
        <f>IF(A372=3,ROUND(EXPORT!K372,0),"")</f>
        <v/>
      </c>
      <c r="Z372" s="18" t="str">
        <f>IF(A372=3,ROUND(EXPORT!EG372,1),"")</f>
        <v/>
      </c>
    </row>
    <row r="373" spans="1:26">
      <c r="A373" s="18">
        <f>EXPORT!A373</f>
        <v>0</v>
      </c>
      <c r="B373" s="18" t="str">
        <f>IF(ISBLANK(EXPORT!B373),"",EXPORT!B373)</f>
        <v/>
      </c>
      <c r="C373" s="18" t="str">
        <f t="shared" si="97"/>
        <v/>
      </c>
      <c r="D373" s="18" t="str">
        <f t="shared" si="98"/>
        <v/>
      </c>
      <c r="E373" s="18" t="str">
        <f t="shared" si="99"/>
        <v/>
      </c>
      <c r="F373" s="18" t="str">
        <f>IF(OR(EXPORT!EM373=0,EXPORT!EM373="",EXPORT!EM373="0"),"","A")</f>
        <v/>
      </c>
      <c r="G373" s="18" t="str">
        <f>IF(OR(EXPORT!EN373=0,EXPORT!EN373="",EXPORT!EN373="0"),"","B")</f>
        <v/>
      </c>
      <c r="H373" s="18" t="str">
        <f>IF(OR(EXPORT!EO373=0,EXPORT!EO373="",EXPORT!EO373="0"),"","C")</f>
        <v/>
      </c>
      <c r="I373" s="18" t="str">
        <f>IF(OR(EXPORT!EP373=0,EXPORT!EP373="",EXPORT!EP373="0"),"","D")</f>
        <v/>
      </c>
      <c r="J373" s="18" t="str">
        <f>IF(OR(EXPORT!EQ373=0,EXPORT!EQ373="",EXPORT!EQ373="0"),"","E")</f>
        <v/>
      </c>
      <c r="K373" s="18" t="str">
        <f>IF(OR(EXPORT!ER373=0,EXPORT!ER373="",EXPORT!ER373="0"),"","F")</f>
        <v/>
      </c>
      <c r="L373" s="18" t="str">
        <f>IF(OR(EXPORT!ES373=0,EXPORT!ES373="",EXPORT!ES373="0"),"","G")</f>
        <v/>
      </c>
      <c r="M373" s="18" t="str">
        <f>IF(OR(EXPORT!ET373=0,EXPORT!ET373="",EXPORT!ET373="0"),"","H")</f>
        <v/>
      </c>
      <c r="N373" s="18" t="str">
        <f>IF(OR(EXPORT!EU373=0,EXPORT!EU373="",EXPORT!EU373="0"),"","L")</f>
        <v/>
      </c>
      <c r="O373" s="18" t="str">
        <f>IF(OR(EXPORT!EV373=0,EXPORT!EV373="",EXPORT!EV373="0"),"","M")</f>
        <v/>
      </c>
      <c r="P373" s="18" t="str">
        <f>IF(OR(EXPORT!EW373=0,EXPORT!EW373="",EXPORT!EW373="0"),"","N")</f>
        <v/>
      </c>
      <c r="Q373" s="18" t="str">
        <f>IF(OR(EXPORT!EX373=0,EXPORT!EX373="",EXPORT!EX373="0"),"","O")</f>
        <v/>
      </c>
      <c r="R373" s="18" t="str">
        <f>IF(OR(EXPORT!EY373=0,EXPORT!EY373="",EXPORT!EY373="0"),"","P")</f>
        <v/>
      </c>
      <c r="S373" s="18" t="str">
        <f>IF(OR(EXPORT!EZ373=0,EXPORT!EZ373="",EXPORT!EZ373="0"),"","W")</f>
        <v/>
      </c>
      <c r="T373" s="18" t="str">
        <f>IF(OR(EXPORT!FA373=0,EXPORT!FA373="",EXPORT!FA373="0"),"","frei")</f>
        <v/>
      </c>
      <c r="U373" s="18" t="str">
        <f t="shared" si="100"/>
        <v/>
      </c>
      <c r="V373" s="18" t="str">
        <f>IF(A373=3,ROUND(EXPORT!F373,0),"")</f>
        <v/>
      </c>
      <c r="W373" s="18" t="str">
        <f>IF(A373=3,ROUND(EXPORT!J373,0),"")</f>
        <v/>
      </c>
      <c r="X373" s="18" t="str">
        <f>IF(A373=3,ROUND(EXPORT!I373,0),"")</f>
        <v/>
      </c>
      <c r="Y373" s="18" t="str">
        <f>IF(A373=3,ROUND(EXPORT!K373,0),"")</f>
        <v/>
      </c>
      <c r="Z373" s="18" t="str">
        <f>IF(A373=3,ROUND(EXPORT!EG373,1),"")</f>
        <v/>
      </c>
    </row>
    <row r="374" spans="1:26">
      <c r="A374" s="18">
        <f>EXPORT!A374</f>
        <v>0</v>
      </c>
      <c r="B374" s="18" t="str">
        <f>IF(ISBLANK(EXPORT!B374),"",EXPORT!B374)</f>
        <v/>
      </c>
      <c r="C374" s="18" t="str">
        <f t="shared" si="97"/>
        <v/>
      </c>
      <c r="D374" s="18" t="str">
        <f t="shared" si="98"/>
        <v/>
      </c>
      <c r="E374" s="18" t="str">
        <f t="shared" si="99"/>
        <v/>
      </c>
      <c r="F374" s="18" t="str">
        <f>IF(OR(EXPORT!EM374=0,EXPORT!EM374="",EXPORT!EM374="0"),"","A")</f>
        <v/>
      </c>
      <c r="G374" s="18" t="str">
        <f>IF(OR(EXPORT!EN374=0,EXPORT!EN374="",EXPORT!EN374="0"),"","B")</f>
        <v/>
      </c>
      <c r="H374" s="18" t="str">
        <f>IF(OR(EXPORT!EO374=0,EXPORT!EO374="",EXPORT!EO374="0"),"","C")</f>
        <v/>
      </c>
      <c r="I374" s="18" t="str">
        <f>IF(OR(EXPORT!EP374=0,EXPORT!EP374="",EXPORT!EP374="0"),"","D")</f>
        <v/>
      </c>
      <c r="J374" s="18" t="str">
        <f>IF(OR(EXPORT!EQ374=0,EXPORT!EQ374="",EXPORT!EQ374="0"),"","E")</f>
        <v/>
      </c>
      <c r="K374" s="18" t="str">
        <f>IF(OR(EXPORT!ER374=0,EXPORT!ER374="",EXPORT!ER374="0"),"","F")</f>
        <v/>
      </c>
      <c r="L374" s="18" t="str">
        <f>IF(OR(EXPORT!ES374=0,EXPORT!ES374="",EXPORT!ES374="0"),"","G")</f>
        <v/>
      </c>
      <c r="M374" s="18" t="str">
        <f>IF(OR(EXPORT!ET374=0,EXPORT!ET374="",EXPORT!ET374="0"),"","H")</f>
        <v/>
      </c>
      <c r="N374" s="18" t="str">
        <f>IF(OR(EXPORT!EU374=0,EXPORT!EU374="",EXPORT!EU374="0"),"","L")</f>
        <v/>
      </c>
      <c r="O374" s="18" t="str">
        <f>IF(OR(EXPORT!EV374=0,EXPORT!EV374="",EXPORT!EV374="0"),"","M")</f>
        <v/>
      </c>
      <c r="P374" s="18" t="str">
        <f>IF(OR(EXPORT!EW374=0,EXPORT!EW374="",EXPORT!EW374="0"),"","N")</f>
        <v/>
      </c>
      <c r="Q374" s="18" t="str">
        <f>IF(OR(EXPORT!EX374=0,EXPORT!EX374="",EXPORT!EX374="0"),"","O")</f>
        <v/>
      </c>
      <c r="R374" s="18" t="str">
        <f>IF(OR(EXPORT!EY374=0,EXPORT!EY374="",EXPORT!EY374="0"),"","P")</f>
        <v/>
      </c>
      <c r="S374" s="18" t="str">
        <f>IF(OR(EXPORT!EZ374=0,EXPORT!EZ374="",EXPORT!EZ374="0"),"","W")</f>
        <v/>
      </c>
      <c r="T374" s="18" t="str">
        <f>IF(OR(EXPORT!FA374=0,EXPORT!FA374="",EXPORT!FA374="0"),"","frei")</f>
        <v/>
      </c>
      <c r="U374" s="18" t="str">
        <f t="shared" si="100"/>
        <v/>
      </c>
      <c r="V374" s="18" t="str">
        <f>IF(A374=3,ROUND(EXPORT!F374,0),"")</f>
        <v/>
      </c>
      <c r="W374" s="18" t="str">
        <f>IF(A374=3,ROUND(EXPORT!J374,0),"")</f>
        <v/>
      </c>
      <c r="X374" s="18" t="str">
        <f>IF(A374=3,ROUND(EXPORT!I374,0),"")</f>
        <v/>
      </c>
      <c r="Y374" s="18" t="str">
        <f>IF(A374=3,ROUND(EXPORT!K374,0),"")</f>
        <v/>
      </c>
      <c r="Z374" s="18" t="str">
        <f>IF(A374=3,ROUND(EXPORT!EG374,1),"")</f>
        <v/>
      </c>
    </row>
    <row r="375" spans="1:26">
      <c r="A375" s="18">
        <f>EXPORT!A375</f>
        <v>0</v>
      </c>
      <c r="B375" s="18" t="str">
        <f>IF(ISBLANK(EXPORT!B375),"",EXPORT!B375)</f>
        <v/>
      </c>
      <c r="C375" s="18" t="str">
        <f t="shared" si="97"/>
        <v/>
      </c>
      <c r="D375" s="18" t="str">
        <f t="shared" si="98"/>
        <v/>
      </c>
      <c r="E375" s="18" t="str">
        <f t="shared" si="99"/>
        <v/>
      </c>
      <c r="F375" s="18" t="str">
        <f>IF(OR(EXPORT!EM375=0,EXPORT!EM375="",EXPORT!EM375="0"),"","A")</f>
        <v/>
      </c>
      <c r="G375" s="18" t="str">
        <f>IF(OR(EXPORT!EN375=0,EXPORT!EN375="",EXPORT!EN375="0"),"","B")</f>
        <v/>
      </c>
      <c r="H375" s="18" t="str">
        <f>IF(OR(EXPORT!EO375=0,EXPORT!EO375="",EXPORT!EO375="0"),"","C")</f>
        <v/>
      </c>
      <c r="I375" s="18" t="str">
        <f>IF(OR(EXPORT!EP375=0,EXPORT!EP375="",EXPORT!EP375="0"),"","D")</f>
        <v/>
      </c>
      <c r="J375" s="18" t="str">
        <f>IF(OR(EXPORT!EQ375=0,EXPORT!EQ375="",EXPORT!EQ375="0"),"","E")</f>
        <v/>
      </c>
      <c r="K375" s="18" t="str">
        <f>IF(OR(EXPORT!ER375=0,EXPORT!ER375="",EXPORT!ER375="0"),"","F")</f>
        <v/>
      </c>
      <c r="L375" s="18" t="str">
        <f>IF(OR(EXPORT!ES375=0,EXPORT!ES375="",EXPORT!ES375="0"),"","G")</f>
        <v/>
      </c>
      <c r="M375" s="18" t="str">
        <f>IF(OR(EXPORT!ET375=0,EXPORT!ET375="",EXPORT!ET375="0"),"","H")</f>
        <v/>
      </c>
      <c r="N375" s="18" t="str">
        <f>IF(OR(EXPORT!EU375=0,EXPORT!EU375="",EXPORT!EU375="0"),"","L")</f>
        <v/>
      </c>
      <c r="O375" s="18" t="str">
        <f>IF(OR(EXPORT!EV375=0,EXPORT!EV375="",EXPORT!EV375="0"),"","M")</f>
        <v/>
      </c>
      <c r="P375" s="18" t="str">
        <f>IF(OR(EXPORT!EW375=0,EXPORT!EW375="",EXPORT!EW375="0"),"","N")</f>
        <v/>
      </c>
      <c r="Q375" s="18" t="str">
        <f>IF(OR(EXPORT!EX375=0,EXPORT!EX375="",EXPORT!EX375="0"),"","O")</f>
        <v/>
      </c>
      <c r="R375" s="18" t="str">
        <f>IF(OR(EXPORT!EY375=0,EXPORT!EY375="",EXPORT!EY375="0"),"","P")</f>
        <v/>
      </c>
      <c r="S375" s="18" t="str">
        <f>IF(OR(EXPORT!EZ375=0,EXPORT!EZ375="",EXPORT!EZ375="0"),"","W")</f>
        <v/>
      </c>
      <c r="T375" s="18" t="str">
        <f>IF(OR(EXPORT!FA375=0,EXPORT!FA375="",EXPORT!FA375="0"),"","frei")</f>
        <v/>
      </c>
      <c r="U375" s="18" t="str">
        <f t="shared" si="100"/>
        <v/>
      </c>
      <c r="V375" s="18" t="str">
        <f>IF(A375=3,ROUND(EXPORT!F375,0),"")</f>
        <v/>
      </c>
      <c r="W375" s="18" t="str">
        <f>IF(A375=3,ROUND(EXPORT!J375,0),"")</f>
        <v/>
      </c>
      <c r="X375" s="18" t="str">
        <f>IF(A375=3,ROUND(EXPORT!I375,0),"")</f>
        <v/>
      </c>
      <c r="Y375" s="18" t="str">
        <f>IF(A375=3,ROUND(EXPORT!K375,0),"")</f>
        <v/>
      </c>
      <c r="Z375" s="18" t="str">
        <f>IF(A375=3,ROUND(EXPORT!EG375,1),"")</f>
        <v/>
      </c>
    </row>
    <row r="376" spans="1:26">
      <c r="A376" s="18">
        <f>EXPORT!A376</f>
        <v>0</v>
      </c>
      <c r="B376" s="18" t="str">
        <f>IF(ISBLANK(EXPORT!B376),"",EXPORT!B376)</f>
        <v/>
      </c>
      <c r="C376" s="18" t="str">
        <f t="shared" si="97"/>
        <v/>
      </c>
      <c r="D376" s="18" t="str">
        <f t="shared" si="98"/>
        <v/>
      </c>
      <c r="E376" s="18" t="str">
        <f t="shared" si="99"/>
        <v/>
      </c>
      <c r="F376" s="18" t="str">
        <f>IF(OR(EXPORT!EM376=0,EXPORT!EM376="",EXPORT!EM376="0"),"","A")</f>
        <v/>
      </c>
      <c r="G376" s="18" t="str">
        <f>IF(OR(EXPORT!EN376=0,EXPORT!EN376="",EXPORT!EN376="0"),"","B")</f>
        <v/>
      </c>
      <c r="H376" s="18" t="str">
        <f>IF(OR(EXPORT!EO376=0,EXPORT!EO376="",EXPORT!EO376="0"),"","C")</f>
        <v/>
      </c>
      <c r="I376" s="18" t="str">
        <f>IF(OR(EXPORT!EP376=0,EXPORT!EP376="",EXPORT!EP376="0"),"","D")</f>
        <v/>
      </c>
      <c r="J376" s="18" t="str">
        <f>IF(OR(EXPORT!EQ376=0,EXPORT!EQ376="",EXPORT!EQ376="0"),"","E")</f>
        <v/>
      </c>
      <c r="K376" s="18" t="str">
        <f>IF(OR(EXPORT!ER376=0,EXPORT!ER376="",EXPORT!ER376="0"),"","F")</f>
        <v/>
      </c>
      <c r="L376" s="18" t="str">
        <f>IF(OR(EXPORT!ES376=0,EXPORT!ES376="",EXPORT!ES376="0"),"","G")</f>
        <v/>
      </c>
      <c r="M376" s="18" t="str">
        <f>IF(OR(EXPORT!ET376=0,EXPORT!ET376="",EXPORT!ET376="0"),"","H")</f>
        <v/>
      </c>
      <c r="N376" s="18" t="str">
        <f>IF(OR(EXPORT!EU376=0,EXPORT!EU376="",EXPORT!EU376="0"),"","L")</f>
        <v/>
      </c>
      <c r="O376" s="18" t="str">
        <f>IF(OR(EXPORT!EV376=0,EXPORT!EV376="",EXPORT!EV376="0"),"","M")</f>
        <v/>
      </c>
      <c r="P376" s="18" t="str">
        <f>IF(OR(EXPORT!EW376=0,EXPORT!EW376="",EXPORT!EW376="0"),"","N")</f>
        <v/>
      </c>
      <c r="Q376" s="18" t="str">
        <f>IF(OR(EXPORT!EX376=0,EXPORT!EX376="",EXPORT!EX376="0"),"","O")</f>
        <v/>
      </c>
      <c r="R376" s="18" t="str">
        <f>IF(OR(EXPORT!EY376=0,EXPORT!EY376="",EXPORT!EY376="0"),"","P")</f>
        <v/>
      </c>
      <c r="S376" s="18" t="str">
        <f>IF(OR(EXPORT!EZ376=0,EXPORT!EZ376="",EXPORT!EZ376="0"),"","W")</f>
        <v/>
      </c>
      <c r="T376" s="18" t="str">
        <f>IF(OR(EXPORT!FA376=0,EXPORT!FA376="",EXPORT!FA376="0"),"","frei")</f>
        <v/>
      </c>
      <c r="U376" s="18" t="str">
        <f t="shared" si="100"/>
        <v/>
      </c>
      <c r="V376" s="18" t="str">
        <f>IF(A376=3,ROUND(EXPORT!F376,0),"")</f>
        <v/>
      </c>
      <c r="W376" s="18" t="str">
        <f>IF(A376=3,ROUND(EXPORT!J376,0),"")</f>
        <v/>
      </c>
      <c r="X376" s="18" t="str">
        <f>IF(A376=3,ROUND(EXPORT!I376,0),"")</f>
        <v/>
      </c>
      <c r="Y376" s="18" t="str">
        <f>IF(A376=3,ROUND(EXPORT!K376,0),"")</f>
        <v/>
      </c>
      <c r="Z376" s="18" t="str">
        <f>IF(A376=3,ROUND(EXPORT!EG376,1),"")</f>
        <v/>
      </c>
    </row>
    <row r="377" spans="1:26">
      <c r="A377" s="18">
        <f>EXPORT!A377</f>
        <v>0</v>
      </c>
      <c r="B377" s="18" t="str">
        <f>IF(ISBLANK(EXPORT!B377),"",EXPORT!B377)</f>
        <v/>
      </c>
      <c r="C377" s="18" t="str">
        <f t="shared" si="97"/>
        <v/>
      </c>
      <c r="D377" s="18" t="str">
        <f t="shared" si="98"/>
        <v/>
      </c>
      <c r="E377" s="18" t="str">
        <f t="shared" si="99"/>
        <v/>
      </c>
      <c r="F377" s="18" t="str">
        <f>IF(OR(EXPORT!EM377=0,EXPORT!EM377="",EXPORT!EM377="0"),"","A")</f>
        <v/>
      </c>
      <c r="G377" s="18" t="str">
        <f>IF(OR(EXPORT!EN377=0,EXPORT!EN377="",EXPORT!EN377="0"),"","B")</f>
        <v/>
      </c>
      <c r="H377" s="18" t="str">
        <f>IF(OR(EXPORT!EO377=0,EXPORT!EO377="",EXPORT!EO377="0"),"","C")</f>
        <v/>
      </c>
      <c r="I377" s="18" t="str">
        <f>IF(OR(EXPORT!EP377=0,EXPORT!EP377="",EXPORT!EP377="0"),"","D")</f>
        <v/>
      </c>
      <c r="J377" s="18" t="str">
        <f>IF(OR(EXPORT!EQ377=0,EXPORT!EQ377="",EXPORT!EQ377="0"),"","E")</f>
        <v/>
      </c>
      <c r="K377" s="18" t="str">
        <f>IF(OR(EXPORT!ER377=0,EXPORT!ER377="",EXPORT!ER377="0"),"","F")</f>
        <v/>
      </c>
      <c r="L377" s="18" t="str">
        <f>IF(OR(EXPORT!ES377=0,EXPORT!ES377="",EXPORT!ES377="0"),"","G")</f>
        <v/>
      </c>
      <c r="M377" s="18" t="str">
        <f>IF(OR(EXPORT!ET377=0,EXPORT!ET377="",EXPORT!ET377="0"),"","H")</f>
        <v/>
      </c>
      <c r="N377" s="18" t="str">
        <f>IF(OR(EXPORT!EU377=0,EXPORT!EU377="",EXPORT!EU377="0"),"","L")</f>
        <v/>
      </c>
      <c r="O377" s="18" t="str">
        <f>IF(OR(EXPORT!EV377=0,EXPORT!EV377="",EXPORT!EV377="0"),"","M")</f>
        <v/>
      </c>
      <c r="P377" s="18" t="str">
        <f>IF(OR(EXPORT!EW377=0,EXPORT!EW377="",EXPORT!EW377="0"),"","N")</f>
        <v/>
      </c>
      <c r="Q377" s="18" t="str">
        <f>IF(OR(EXPORT!EX377=0,EXPORT!EX377="",EXPORT!EX377="0"),"","O")</f>
        <v/>
      </c>
      <c r="R377" s="18" t="str">
        <f>IF(OR(EXPORT!EY377=0,EXPORT!EY377="",EXPORT!EY377="0"),"","P")</f>
        <v/>
      </c>
      <c r="S377" s="18" t="str">
        <f>IF(OR(EXPORT!EZ377=0,EXPORT!EZ377="",EXPORT!EZ377="0"),"","W")</f>
        <v/>
      </c>
      <c r="T377" s="18" t="str">
        <f>IF(OR(EXPORT!FA377=0,EXPORT!FA377="",EXPORT!FA377="0"),"","frei")</f>
        <v/>
      </c>
      <c r="U377" s="18" t="str">
        <f t="shared" si="100"/>
        <v/>
      </c>
      <c r="V377" s="18" t="str">
        <f>IF(A377=3,ROUND(EXPORT!F377,0),"")</f>
        <v/>
      </c>
      <c r="W377" s="18" t="str">
        <f>IF(A377=3,ROUND(EXPORT!J377,0),"")</f>
        <v/>
      </c>
      <c r="X377" s="18" t="str">
        <f>IF(A377=3,ROUND(EXPORT!I377,0),"")</f>
        <v/>
      </c>
      <c r="Y377" s="18" t="str">
        <f>IF(A377=3,ROUND(EXPORT!K377,0),"")</f>
        <v/>
      </c>
      <c r="Z377" s="18" t="str">
        <f>IF(A377=3,ROUND(EXPORT!EG377,1),"")</f>
        <v/>
      </c>
    </row>
    <row r="378" spans="1:26">
      <c r="A378" s="18">
        <f>EXPORT!A378</f>
        <v>0</v>
      </c>
      <c r="B378" s="18" t="str">
        <f>IF(ISBLANK(EXPORT!B378),"",EXPORT!B378)</f>
        <v/>
      </c>
      <c r="C378" s="18" t="str">
        <f t="shared" si="97"/>
        <v/>
      </c>
      <c r="D378" s="18" t="str">
        <f t="shared" si="98"/>
        <v/>
      </c>
      <c r="E378" s="18" t="str">
        <f t="shared" si="99"/>
        <v/>
      </c>
      <c r="F378" s="18" t="str">
        <f>IF(OR(EXPORT!EM378=0,EXPORT!EM378="",EXPORT!EM378="0"),"","A")</f>
        <v/>
      </c>
      <c r="G378" s="18" t="str">
        <f>IF(OR(EXPORT!EN378=0,EXPORT!EN378="",EXPORT!EN378="0"),"","B")</f>
        <v/>
      </c>
      <c r="H378" s="18" t="str">
        <f>IF(OR(EXPORT!EO378=0,EXPORT!EO378="",EXPORT!EO378="0"),"","C")</f>
        <v/>
      </c>
      <c r="I378" s="18" t="str">
        <f>IF(OR(EXPORT!EP378=0,EXPORT!EP378="",EXPORT!EP378="0"),"","D")</f>
        <v/>
      </c>
      <c r="J378" s="18" t="str">
        <f>IF(OR(EXPORT!EQ378=0,EXPORT!EQ378="",EXPORT!EQ378="0"),"","E")</f>
        <v/>
      </c>
      <c r="K378" s="18" t="str">
        <f>IF(OR(EXPORT!ER378=0,EXPORT!ER378="",EXPORT!ER378="0"),"","F")</f>
        <v/>
      </c>
      <c r="L378" s="18" t="str">
        <f>IF(OR(EXPORT!ES378=0,EXPORT!ES378="",EXPORT!ES378="0"),"","G")</f>
        <v/>
      </c>
      <c r="M378" s="18" t="str">
        <f>IF(OR(EXPORT!ET378=0,EXPORT!ET378="",EXPORT!ET378="0"),"","H")</f>
        <v/>
      </c>
      <c r="N378" s="18" t="str">
        <f>IF(OR(EXPORT!EU378=0,EXPORT!EU378="",EXPORT!EU378="0"),"","L")</f>
        <v/>
      </c>
      <c r="O378" s="18" t="str">
        <f>IF(OR(EXPORT!EV378=0,EXPORT!EV378="",EXPORT!EV378="0"),"","M")</f>
        <v/>
      </c>
      <c r="P378" s="18" t="str">
        <f>IF(OR(EXPORT!EW378=0,EXPORT!EW378="",EXPORT!EW378="0"),"","N")</f>
        <v/>
      </c>
      <c r="Q378" s="18" t="str">
        <f>IF(OR(EXPORT!EX378=0,EXPORT!EX378="",EXPORT!EX378="0"),"","O")</f>
        <v/>
      </c>
      <c r="R378" s="18" t="str">
        <f>IF(OR(EXPORT!EY378=0,EXPORT!EY378="",EXPORT!EY378="0"),"","P")</f>
        <v/>
      </c>
      <c r="S378" s="18" t="str">
        <f>IF(OR(EXPORT!EZ378=0,EXPORT!EZ378="",EXPORT!EZ378="0"),"","W")</f>
        <v/>
      </c>
      <c r="T378" s="18" t="str">
        <f>IF(OR(EXPORT!FA378=0,EXPORT!FA378="",EXPORT!FA378="0"),"","frei")</f>
        <v/>
      </c>
      <c r="U378" s="18" t="str">
        <f t="shared" si="100"/>
        <v/>
      </c>
      <c r="V378" s="18" t="str">
        <f>IF(A378=3,ROUND(EXPORT!F378,0),"")</f>
        <v/>
      </c>
      <c r="W378" s="18" t="str">
        <f>IF(A378=3,ROUND(EXPORT!J378,0),"")</f>
        <v/>
      </c>
      <c r="X378" s="18" t="str">
        <f>IF(A378=3,ROUND(EXPORT!I378,0),"")</f>
        <v/>
      </c>
      <c r="Y378" s="18" t="str">
        <f>IF(A378=3,ROUND(EXPORT!K378,0),"")</f>
        <v/>
      </c>
      <c r="Z378" s="18" t="str">
        <f>IF(A378=3,ROUND(EXPORT!EG378,1),"")</f>
        <v/>
      </c>
    </row>
    <row r="379" spans="1:26">
      <c r="A379" s="18">
        <f>EXPORT!A379</f>
        <v>0</v>
      </c>
      <c r="B379" s="18" t="str">
        <f>IF(ISBLANK(EXPORT!B379),"",EXPORT!B379)</f>
        <v/>
      </c>
      <c r="C379" s="18" t="str">
        <f t="shared" si="97"/>
        <v/>
      </c>
      <c r="D379" s="18" t="str">
        <f t="shared" si="98"/>
        <v/>
      </c>
      <c r="E379" s="18" t="str">
        <f t="shared" si="99"/>
        <v/>
      </c>
      <c r="F379" s="18" t="str">
        <f>IF(OR(EXPORT!EM379=0,EXPORT!EM379="",EXPORT!EM379="0"),"","A")</f>
        <v/>
      </c>
      <c r="G379" s="18" t="str">
        <f>IF(OR(EXPORT!EN379=0,EXPORT!EN379="",EXPORT!EN379="0"),"","B")</f>
        <v/>
      </c>
      <c r="H379" s="18" t="str">
        <f>IF(OR(EXPORT!EO379=0,EXPORT!EO379="",EXPORT!EO379="0"),"","C")</f>
        <v/>
      </c>
      <c r="I379" s="18" t="str">
        <f>IF(OR(EXPORT!EP379=0,EXPORT!EP379="",EXPORT!EP379="0"),"","D")</f>
        <v/>
      </c>
      <c r="J379" s="18" t="str">
        <f>IF(OR(EXPORT!EQ379=0,EXPORT!EQ379="",EXPORT!EQ379="0"),"","E")</f>
        <v/>
      </c>
      <c r="K379" s="18" t="str">
        <f>IF(OR(EXPORT!ER379=0,EXPORT!ER379="",EXPORT!ER379="0"),"","F")</f>
        <v/>
      </c>
      <c r="L379" s="18" t="str">
        <f>IF(OR(EXPORT!ES379=0,EXPORT!ES379="",EXPORT!ES379="0"),"","G")</f>
        <v/>
      </c>
      <c r="M379" s="18" t="str">
        <f>IF(OR(EXPORT!ET379=0,EXPORT!ET379="",EXPORT!ET379="0"),"","H")</f>
        <v/>
      </c>
      <c r="N379" s="18" t="str">
        <f>IF(OR(EXPORT!EU379=0,EXPORT!EU379="",EXPORT!EU379="0"),"","L")</f>
        <v/>
      </c>
      <c r="O379" s="18" t="str">
        <f>IF(OR(EXPORT!EV379=0,EXPORT!EV379="",EXPORT!EV379="0"),"","M")</f>
        <v/>
      </c>
      <c r="P379" s="18" t="str">
        <f>IF(OR(EXPORT!EW379=0,EXPORT!EW379="",EXPORT!EW379="0"),"","N")</f>
        <v/>
      </c>
      <c r="Q379" s="18" t="str">
        <f>IF(OR(EXPORT!EX379=0,EXPORT!EX379="",EXPORT!EX379="0"),"","O")</f>
        <v/>
      </c>
      <c r="R379" s="18" t="str">
        <f>IF(OR(EXPORT!EY379=0,EXPORT!EY379="",EXPORT!EY379="0"),"","P")</f>
        <v/>
      </c>
      <c r="S379" s="18" t="str">
        <f>IF(OR(EXPORT!EZ379=0,EXPORT!EZ379="",EXPORT!EZ379="0"),"","W")</f>
        <v/>
      </c>
      <c r="T379" s="18" t="str">
        <f>IF(OR(EXPORT!FA379=0,EXPORT!FA379="",EXPORT!FA379="0"),"","frei")</f>
        <v/>
      </c>
      <c r="U379" s="18" t="str">
        <f t="shared" si="100"/>
        <v/>
      </c>
      <c r="V379" s="18" t="str">
        <f>IF(A379=3,ROUND(EXPORT!F379,0),"")</f>
        <v/>
      </c>
      <c r="W379" s="18" t="str">
        <f>IF(A379=3,ROUND(EXPORT!J379,0),"")</f>
        <v/>
      </c>
      <c r="X379" s="18" t="str">
        <f>IF(A379=3,ROUND(EXPORT!I379,0),"")</f>
        <v/>
      </c>
      <c r="Y379" s="18" t="str">
        <f>IF(A379=3,ROUND(EXPORT!K379,0),"")</f>
        <v/>
      </c>
      <c r="Z379" s="18" t="str">
        <f>IF(A379=3,ROUND(EXPORT!EG379,1),"")</f>
        <v/>
      </c>
    </row>
    <row r="380" spans="1:26">
      <c r="A380" s="18">
        <f>EXPORT!A380</f>
        <v>0</v>
      </c>
      <c r="B380" s="18" t="str">
        <f>IF(ISBLANK(EXPORT!B380),"",EXPORT!B380)</f>
        <v/>
      </c>
      <c r="C380" s="18" t="str">
        <f t="shared" si="97"/>
        <v/>
      </c>
      <c r="D380" s="18" t="str">
        <f t="shared" si="98"/>
        <v/>
      </c>
      <c r="E380" s="18" t="str">
        <f t="shared" si="99"/>
        <v/>
      </c>
      <c r="F380" s="18" t="str">
        <f>IF(OR(EXPORT!EM380=0,EXPORT!EM380="",EXPORT!EM380="0"),"","A")</f>
        <v/>
      </c>
      <c r="G380" s="18" t="str">
        <f>IF(OR(EXPORT!EN380=0,EXPORT!EN380="",EXPORT!EN380="0"),"","B")</f>
        <v/>
      </c>
      <c r="H380" s="18" t="str">
        <f>IF(OR(EXPORT!EO380=0,EXPORT!EO380="",EXPORT!EO380="0"),"","C")</f>
        <v/>
      </c>
      <c r="I380" s="18" t="str">
        <f>IF(OR(EXPORT!EP380=0,EXPORT!EP380="",EXPORT!EP380="0"),"","D")</f>
        <v/>
      </c>
      <c r="J380" s="18" t="str">
        <f>IF(OR(EXPORT!EQ380=0,EXPORT!EQ380="",EXPORT!EQ380="0"),"","E")</f>
        <v/>
      </c>
      <c r="K380" s="18" t="str">
        <f>IF(OR(EXPORT!ER380=0,EXPORT!ER380="",EXPORT!ER380="0"),"","F")</f>
        <v/>
      </c>
      <c r="L380" s="18" t="str">
        <f>IF(OR(EXPORT!ES380=0,EXPORT!ES380="",EXPORT!ES380="0"),"","G")</f>
        <v/>
      </c>
      <c r="M380" s="18" t="str">
        <f>IF(OR(EXPORT!ET380=0,EXPORT!ET380="",EXPORT!ET380="0"),"","H")</f>
        <v/>
      </c>
      <c r="N380" s="18" t="str">
        <f>IF(OR(EXPORT!EU380=0,EXPORT!EU380="",EXPORT!EU380="0"),"","L")</f>
        <v/>
      </c>
      <c r="O380" s="18" t="str">
        <f>IF(OR(EXPORT!EV380=0,EXPORT!EV380="",EXPORT!EV380="0"),"","M")</f>
        <v/>
      </c>
      <c r="P380" s="18" t="str">
        <f>IF(OR(EXPORT!EW380=0,EXPORT!EW380="",EXPORT!EW380="0"),"","N")</f>
        <v/>
      </c>
      <c r="Q380" s="18" t="str">
        <f>IF(OR(EXPORT!EX380=0,EXPORT!EX380="",EXPORT!EX380="0"),"","O")</f>
        <v/>
      </c>
      <c r="R380" s="18" t="str">
        <f>IF(OR(EXPORT!EY380=0,EXPORT!EY380="",EXPORT!EY380="0"),"","P")</f>
        <v/>
      </c>
      <c r="S380" s="18" t="str">
        <f>IF(OR(EXPORT!EZ380=0,EXPORT!EZ380="",EXPORT!EZ380="0"),"","W")</f>
        <v/>
      </c>
      <c r="T380" s="18" t="str">
        <f>IF(OR(EXPORT!FA380=0,EXPORT!FA380="",EXPORT!FA380="0"),"","frei")</f>
        <v/>
      </c>
      <c r="U380" s="18" t="str">
        <f t="shared" si="100"/>
        <v/>
      </c>
      <c r="V380" s="18" t="str">
        <f>IF(A380=3,ROUND(EXPORT!F380,0),"")</f>
        <v/>
      </c>
      <c r="W380" s="18" t="str">
        <f>IF(A380=3,ROUND(EXPORT!J380,0),"")</f>
        <v/>
      </c>
      <c r="X380" s="18" t="str">
        <f>IF(A380=3,ROUND(EXPORT!I380,0),"")</f>
        <v/>
      </c>
      <c r="Y380" s="18" t="str">
        <f>IF(A380=3,ROUND(EXPORT!K380,0),"")</f>
        <v/>
      </c>
      <c r="Z380" s="18" t="str">
        <f>IF(A380=3,ROUND(EXPORT!EG380,1),"")</f>
        <v/>
      </c>
    </row>
    <row r="381" spans="1:26">
      <c r="A381" s="18">
        <f>EXPORT!A381</f>
        <v>0</v>
      </c>
      <c r="B381" s="18" t="str">
        <f>IF(ISBLANK(EXPORT!B381),"",EXPORT!B381)</f>
        <v/>
      </c>
      <c r="C381" s="18" t="str">
        <f t="shared" si="97"/>
        <v/>
      </c>
      <c r="D381" s="18" t="str">
        <f t="shared" si="98"/>
        <v/>
      </c>
      <c r="E381" s="18" t="str">
        <f t="shared" si="99"/>
        <v/>
      </c>
      <c r="F381" s="18" t="str">
        <f>IF(OR(EXPORT!EM381=0,EXPORT!EM381="",EXPORT!EM381="0"),"","A")</f>
        <v/>
      </c>
      <c r="G381" s="18" t="str">
        <f>IF(OR(EXPORT!EN381=0,EXPORT!EN381="",EXPORT!EN381="0"),"","B")</f>
        <v/>
      </c>
      <c r="H381" s="18" t="str">
        <f>IF(OR(EXPORT!EO381=0,EXPORT!EO381="",EXPORT!EO381="0"),"","C")</f>
        <v/>
      </c>
      <c r="I381" s="18" t="str">
        <f>IF(OR(EXPORT!EP381=0,EXPORT!EP381="",EXPORT!EP381="0"),"","D")</f>
        <v/>
      </c>
      <c r="J381" s="18" t="str">
        <f>IF(OR(EXPORT!EQ381=0,EXPORT!EQ381="",EXPORT!EQ381="0"),"","E")</f>
        <v/>
      </c>
      <c r="K381" s="18" t="str">
        <f>IF(OR(EXPORT!ER381=0,EXPORT!ER381="",EXPORT!ER381="0"),"","F")</f>
        <v/>
      </c>
      <c r="L381" s="18" t="str">
        <f>IF(OR(EXPORT!ES381=0,EXPORT!ES381="",EXPORT!ES381="0"),"","G")</f>
        <v/>
      </c>
      <c r="M381" s="18" t="str">
        <f>IF(OR(EXPORT!ET381=0,EXPORT!ET381="",EXPORT!ET381="0"),"","H")</f>
        <v/>
      </c>
      <c r="N381" s="18" t="str">
        <f>IF(OR(EXPORT!EU381=0,EXPORT!EU381="",EXPORT!EU381="0"),"","L")</f>
        <v/>
      </c>
      <c r="O381" s="18" t="str">
        <f>IF(OR(EXPORT!EV381=0,EXPORT!EV381="",EXPORT!EV381="0"),"","M")</f>
        <v/>
      </c>
      <c r="P381" s="18" t="str">
        <f>IF(OR(EXPORT!EW381=0,EXPORT!EW381="",EXPORT!EW381="0"),"","N")</f>
        <v/>
      </c>
      <c r="Q381" s="18" t="str">
        <f>IF(OR(EXPORT!EX381=0,EXPORT!EX381="",EXPORT!EX381="0"),"","O")</f>
        <v/>
      </c>
      <c r="R381" s="18" t="str">
        <f>IF(OR(EXPORT!EY381=0,EXPORT!EY381="",EXPORT!EY381="0"),"","P")</f>
        <v/>
      </c>
      <c r="S381" s="18" t="str">
        <f>IF(OR(EXPORT!EZ381=0,EXPORT!EZ381="",EXPORT!EZ381="0"),"","W")</f>
        <v/>
      </c>
      <c r="T381" s="18" t="str">
        <f>IF(OR(EXPORT!FA381=0,EXPORT!FA381="",EXPORT!FA381="0"),"","frei")</f>
        <v/>
      </c>
      <c r="U381" s="18" t="str">
        <f t="shared" si="100"/>
        <v/>
      </c>
      <c r="V381" s="18" t="str">
        <f>IF(A381=3,ROUND(EXPORT!F381,0),"")</f>
        <v/>
      </c>
      <c r="W381" s="18" t="str">
        <f>IF(A381=3,ROUND(EXPORT!J381,0),"")</f>
        <v/>
      </c>
      <c r="X381" s="18" t="str">
        <f>IF(A381=3,ROUND(EXPORT!I381,0),"")</f>
        <v/>
      </c>
      <c r="Y381" s="18" t="str">
        <f>IF(A381=3,ROUND(EXPORT!K381,0),"")</f>
        <v/>
      </c>
      <c r="Z381" s="18" t="str">
        <f>IF(A381=3,ROUND(EXPORT!EG381,1),"")</f>
        <v/>
      </c>
    </row>
    <row r="382" spans="1:26">
      <c r="A382" s="18">
        <f>EXPORT!A382</f>
        <v>0</v>
      </c>
      <c r="B382" s="18" t="str">
        <f>IF(ISBLANK(EXPORT!B382),"",EXPORT!B382)</f>
        <v/>
      </c>
      <c r="C382" s="18" t="str">
        <f t="shared" si="97"/>
        <v/>
      </c>
      <c r="D382" s="18" t="str">
        <f t="shared" si="98"/>
        <v/>
      </c>
      <c r="E382" s="18" t="str">
        <f t="shared" si="99"/>
        <v/>
      </c>
      <c r="F382" s="18" t="str">
        <f>IF(OR(EXPORT!EM382=0,EXPORT!EM382="",EXPORT!EM382="0"),"","A")</f>
        <v/>
      </c>
      <c r="G382" s="18" t="str">
        <f>IF(OR(EXPORT!EN382=0,EXPORT!EN382="",EXPORT!EN382="0"),"","B")</f>
        <v/>
      </c>
      <c r="H382" s="18" t="str">
        <f>IF(OR(EXPORT!EO382=0,EXPORT!EO382="",EXPORT!EO382="0"),"","C")</f>
        <v/>
      </c>
      <c r="I382" s="18" t="str">
        <f>IF(OR(EXPORT!EP382=0,EXPORT!EP382="",EXPORT!EP382="0"),"","D")</f>
        <v/>
      </c>
      <c r="J382" s="18" t="str">
        <f>IF(OR(EXPORT!EQ382=0,EXPORT!EQ382="",EXPORT!EQ382="0"),"","E")</f>
        <v/>
      </c>
      <c r="K382" s="18" t="str">
        <f>IF(OR(EXPORT!ER382=0,EXPORT!ER382="",EXPORT!ER382="0"),"","F")</f>
        <v/>
      </c>
      <c r="L382" s="18" t="str">
        <f>IF(OR(EXPORT!ES382=0,EXPORT!ES382="",EXPORT!ES382="0"),"","G")</f>
        <v/>
      </c>
      <c r="M382" s="18" t="str">
        <f>IF(OR(EXPORT!ET382=0,EXPORT!ET382="",EXPORT!ET382="0"),"","H")</f>
        <v/>
      </c>
      <c r="N382" s="18" t="str">
        <f>IF(OR(EXPORT!EU382=0,EXPORT!EU382="",EXPORT!EU382="0"),"","L")</f>
        <v/>
      </c>
      <c r="O382" s="18" t="str">
        <f>IF(OR(EXPORT!EV382=0,EXPORT!EV382="",EXPORT!EV382="0"),"","M")</f>
        <v/>
      </c>
      <c r="P382" s="18" t="str">
        <f>IF(OR(EXPORT!EW382=0,EXPORT!EW382="",EXPORT!EW382="0"),"","N")</f>
        <v/>
      </c>
      <c r="Q382" s="18" t="str">
        <f>IF(OR(EXPORT!EX382=0,EXPORT!EX382="",EXPORT!EX382="0"),"","O")</f>
        <v/>
      </c>
      <c r="R382" s="18" t="str">
        <f>IF(OR(EXPORT!EY382=0,EXPORT!EY382="",EXPORT!EY382="0"),"","P")</f>
        <v/>
      </c>
      <c r="S382" s="18" t="str">
        <f>IF(OR(EXPORT!EZ382=0,EXPORT!EZ382="",EXPORT!EZ382="0"),"","W")</f>
        <v/>
      </c>
      <c r="T382" s="18" t="str">
        <f>IF(OR(EXPORT!FA382=0,EXPORT!FA382="",EXPORT!FA382="0"),"","frei")</f>
        <v/>
      </c>
      <c r="U382" s="18" t="str">
        <f t="shared" si="100"/>
        <v/>
      </c>
      <c r="V382" s="18" t="str">
        <f>IF(A382=3,ROUND(EXPORT!F382,0),"")</f>
        <v/>
      </c>
      <c r="W382" s="18" t="str">
        <f>IF(A382=3,ROUND(EXPORT!J382,0),"")</f>
        <v/>
      </c>
      <c r="X382" s="18" t="str">
        <f>IF(A382=3,ROUND(EXPORT!I382,0),"")</f>
        <v/>
      </c>
      <c r="Y382" s="18" t="str">
        <f>IF(A382=3,ROUND(EXPORT!K382,0),"")</f>
        <v/>
      </c>
      <c r="Z382" s="18" t="str">
        <f>IF(A382=3,ROUND(EXPORT!EG382,1),"")</f>
        <v/>
      </c>
    </row>
    <row r="383" spans="1:26">
      <c r="A383" s="18">
        <f>EXPORT!A383</f>
        <v>0</v>
      </c>
      <c r="B383" s="18" t="str">
        <f>IF(ISBLANK(EXPORT!B383),"",EXPORT!B383)</f>
        <v/>
      </c>
      <c r="C383" s="18" t="str">
        <f t="shared" si="97"/>
        <v/>
      </c>
      <c r="D383" s="18" t="str">
        <f t="shared" si="98"/>
        <v/>
      </c>
      <c r="E383" s="18" t="str">
        <f t="shared" si="99"/>
        <v/>
      </c>
      <c r="F383" s="18" t="str">
        <f>IF(OR(EXPORT!EM383=0,EXPORT!EM383="",EXPORT!EM383="0"),"","A")</f>
        <v/>
      </c>
      <c r="G383" s="18" t="str">
        <f>IF(OR(EXPORT!EN383=0,EXPORT!EN383="",EXPORT!EN383="0"),"","B")</f>
        <v/>
      </c>
      <c r="H383" s="18" t="str">
        <f>IF(OR(EXPORT!EO383=0,EXPORT!EO383="",EXPORT!EO383="0"),"","C")</f>
        <v/>
      </c>
      <c r="I383" s="18" t="str">
        <f>IF(OR(EXPORT!EP383=0,EXPORT!EP383="",EXPORT!EP383="0"),"","D")</f>
        <v/>
      </c>
      <c r="J383" s="18" t="str">
        <f>IF(OR(EXPORT!EQ383=0,EXPORT!EQ383="",EXPORT!EQ383="0"),"","E")</f>
        <v/>
      </c>
      <c r="K383" s="18" t="str">
        <f>IF(OR(EXPORT!ER383=0,EXPORT!ER383="",EXPORT!ER383="0"),"","F")</f>
        <v/>
      </c>
      <c r="L383" s="18" t="str">
        <f>IF(OR(EXPORT!ES383=0,EXPORT!ES383="",EXPORT!ES383="0"),"","G")</f>
        <v/>
      </c>
      <c r="M383" s="18" t="str">
        <f>IF(OR(EXPORT!ET383=0,EXPORT!ET383="",EXPORT!ET383="0"),"","H")</f>
        <v/>
      </c>
      <c r="N383" s="18" t="str">
        <f>IF(OR(EXPORT!EU383=0,EXPORT!EU383="",EXPORT!EU383="0"),"","L")</f>
        <v/>
      </c>
      <c r="O383" s="18" t="str">
        <f>IF(OR(EXPORT!EV383=0,EXPORT!EV383="",EXPORT!EV383="0"),"","M")</f>
        <v/>
      </c>
      <c r="P383" s="18" t="str">
        <f>IF(OR(EXPORT!EW383=0,EXPORT!EW383="",EXPORT!EW383="0"),"","N")</f>
        <v/>
      </c>
      <c r="Q383" s="18" t="str">
        <f>IF(OR(EXPORT!EX383=0,EXPORT!EX383="",EXPORT!EX383="0"),"","O")</f>
        <v/>
      </c>
      <c r="R383" s="18" t="str">
        <f>IF(OR(EXPORT!EY383=0,EXPORT!EY383="",EXPORT!EY383="0"),"","P")</f>
        <v/>
      </c>
      <c r="S383" s="18" t="str">
        <f>IF(OR(EXPORT!EZ383=0,EXPORT!EZ383="",EXPORT!EZ383="0"),"","W")</f>
        <v/>
      </c>
      <c r="T383" s="18" t="str">
        <f>IF(OR(EXPORT!FA383=0,EXPORT!FA383="",EXPORT!FA383="0"),"","frei")</f>
        <v/>
      </c>
      <c r="U383" s="18" t="str">
        <f t="shared" si="100"/>
        <v/>
      </c>
      <c r="V383" s="18" t="str">
        <f>IF(A383=3,ROUND(EXPORT!F383,0),"")</f>
        <v/>
      </c>
      <c r="W383" s="18" t="str">
        <f>IF(A383=3,ROUND(EXPORT!J383,0),"")</f>
        <v/>
      </c>
      <c r="X383" s="18" t="str">
        <f>IF(A383=3,ROUND(EXPORT!I383,0),"")</f>
        <v/>
      </c>
      <c r="Y383" s="18" t="str">
        <f>IF(A383=3,ROUND(EXPORT!K383,0),"")</f>
        <v/>
      </c>
      <c r="Z383" s="18" t="str">
        <f>IF(A383=3,ROUND(EXPORT!EG383,1),"")</f>
        <v/>
      </c>
    </row>
    <row r="384" spans="1:26">
      <c r="A384" s="18">
        <f>EXPORT!A384</f>
        <v>0</v>
      </c>
      <c r="B384" s="18" t="str">
        <f>IF(ISBLANK(EXPORT!B384),"",EXPORT!B384)</f>
        <v/>
      </c>
      <c r="C384" s="18" t="str">
        <f t="shared" si="97"/>
        <v/>
      </c>
      <c r="D384" s="18" t="str">
        <f t="shared" si="98"/>
        <v/>
      </c>
      <c r="E384" s="18" t="str">
        <f t="shared" si="99"/>
        <v/>
      </c>
      <c r="F384" s="18" t="str">
        <f>IF(OR(EXPORT!EM384=0,EXPORT!EM384="",EXPORT!EM384="0"),"","A")</f>
        <v/>
      </c>
      <c r="G384" s="18" t="str">
        <f>IF(OR(EXPORT!EN384=0,EXPORT!EN384="",EXPORT!EN384="0"),"","B")</f>
        <v/>
      </c>
      <c r="H384" s="18" t="str">
        <f>IF(OR(EXPORT!EO384=0,EXPORT!EO384="",EXPORT!EO384="0"),"","C")</f>
        <v/>
      </c>
      <c r="I384" s="18" t="str">
        <f>IF(OR(EXPORT!EP384=0,EXPORT!EP384="",EXPORT!EP384="0"),"","D")</f>
        <v/>
      </c>
      <c r="J384" s="18" t="str">
        <f>IF(OR(EXPORT!EQ384=0,EXPORT!EQ384="",EXPORT!EQ384="0"),"","E")</f>
        <v/>
      </c>
      <c r="K384" s="18" t="str">
        <f>IF(OR(EXPORT!ER384=0,EXPORT!ER384="",EXPORT!ER384="0"),"","F")</f>
        <v/>
      </c>
      <c r="L384" s="18" t="str">
        <f>IF(OR(EXPORT!ES384=0,EXPORT!ES384="",EXPORT!ES384="0"),"","G")</f>
        <v/>
      </c>
      <c r="M384" s="18" t="str">
        <f>IF(OR(EXPORT!ET384=0,EXPORT!ET384="",EXPORT!ET384="0"),"","H")</f>
        <v/>
      </c>
      <c r="N384" s="18" t="str">
        <f>IF(OR(EXPORT!EU384=0,EXPORT!EU384="",EXPORT!EU384="0"),"","L")</f>
        <v/>
      </c>
      <c r="O384" s="18" t="str">
        <f>IF(OR(EXPORT!EV384=0,EXPORT!EV384="",EXPORT!EV384="0"),"","M")</f>
        <v/>
      </c>
      <c r="P384" s="18" t="str">
        <f>IF(OR(EXPORT!EW384=0,EXPORT!EW384="",EXPORT!EW384="0"),"","N")</f>
        <v/>
      </c>
      <c r="Q384" s="18" t="str">
        <f>IF(OR(EXPORT!EX384=0,EXPORT!EX384="",EXPORT!EX384="0"),"","O")</f>
        <v/>
      </c>
      <c r="R384" s="18" t="str">
        <f>IF(OR(EXPORT!EY384=0,EXPORT!EY384="",EXPORT!EY384="0"),"","P")</f>
        <v/>
      </c>
      <c r="S384" s="18" t="str">
        <f>IF(OR(EXPORT!EZ384=0,EXPORT!EZ384="",EXPORT!EZ384="0"),"","W")</f>
        <v/>
      </c>
      <c r="T384" s="18" t="str">
        <f>IF(OR(EXPORT!FA384=0,EXPORT!FA384="",EXPORT!FA384="0"),"","frei")</f>
        <v/>
      </c>
      <c r="U384" s="18" t="str">
        <f t="shared" si="100"/>
        <v/>
      </c>
      <c r="V384" s="18" t="str">
        <f>IF(A384=3,ROUND(EXPORT!F384,0),"")</f>
        <v/>
      </c>
      <c r="W384" s="18" t="str">
        <f>IF(A384=3,ROUND(EXPORT!J384,0),"")</f>
        <v/>
      </c>
      <c r="X384" s="18" t="str">
        <f>IF(A384=3,ROUND(EXPORT!I384,0),"")</f>
        <v/>
      </c>
      <c r="Y384" s="18" t="str">
        <f>IF(A384=3,ROUND(EXPORT!K384,0),"")</f>
        <v/>
      </c>
      <c r="Z384" s="18" t="str">
        <f>IF(A384=3,ROUND(EXPORT!EG384,1),"")</f>
        <v/>
      </c>
    </row>
    <row r="385" spans="1:26">
      <c r="A385" s="18">
        <f>EXPORT!A385</f>
        <v>0</v>
      </c>
      <c r="B385" s="18" t="str">
        <f>IF(ISBLANK(EXPORT!B385),"",EXPORT!B385)</f>
        <v/>
      </c>
      <c r="C385" s="18" t="str">
        <f t="shared" si="97"/>
        <v/>
      </c>
      <c r="D385" s="18" t="str">
        <f t="shared" si="98"/>
        <v/>
      </c>
      <c r="E385" s="18" t="str">
        <f t="shared" si="99"/>
        <v/>
      </c>
      <c r="F385" s="18" t="str">
        <f>IF(OR(EXPORT!EM385=0,EXPORT!EM385="",EXPORT!EM385="0"),"","A")</f>
        <v/>
      </c>
      <c r="G385" s="18" t="str">
        <f>IF(OR(EXPORT!EN385=0,EXPORT!EN385="",EXPORT!EN385="0"),"","B")</f>
        <v/>
      </c>
      <c r="H385" s="18" t="str">
        <f>IF(OR(EXPORT!EO385=0,EXPORT!EO385="",EXPORT!EO385="0"),"","C")</f>
        <v/>
      </c>
      <c r="I385" s="18" t="str">
        <f>IF(OR(EXPORT!EP385=0,EXPORT!EP385="",EXPORT!EP385="0"),"","D")</f>
        <v/>
      </c>
      <c r="J385" s="18" t="str">
        <f>IF(OR(EXPORT!EQ385=0,EXPORT!EQ385="",EXPORT!EQ385="0"),"","E")</f>
        <v/>
      </c>
      <c r="K385" s="18" t="str">
        <f>IF(OR(EXPORT!ER385=0,EXPORT!ER385="",EXPORT!ER385="0"),"","F")</f>
        <v/>
      </c>
      <c r="L385" s="18" t="str">
        <f>IF(OR(EXPORT!ES385=0,EXPORT!ES385="",EXPORT!ES385="0"),"","G")</f>
        <v/>
      </c>
      <c r="M385" s="18" t="str">
        <f>IF(OR(EXPORT!ET385=0,EXPORT!ET385="",EXPORT!ET385="0"),"","H")</f>
        <v/>
      </c>
      <c r="N385" s="18" t="str">
        <f>IF(OR(EXPORT!EU385=0,EXPORT!EU385="",EXPORT!EU385="0"),"","L")</f>
        <v/>
      </c>
      <c r="O385" s="18" t="str">
        <f>IF(OR(EXPORT!EV385=0,EXPORT!EV385="",EXPORT!EV385="0"),"","M")</f>
        <v/>
      </c>
      <c r="P385" s="18" t="str">
        <f>IF(OR(EXPORT!EW385=0,EXPORT!EW385="",EXPORT!EW385="0"),"","N")</f>
        <v/>
      </c>
      <c r="Q385" s="18" t="str">
        <f>IF(OR(EXPORT!EX385=0,EXPORT!EX385="",EXPORT!EX385="0"),"","O")</f>
        <v/>
      </c>
      <c r="R385" s="18" t="str">
        <f>IF(OR(EXPORT!EY385=0,EXPORT!EY385="",EXPORT!EY385="0"),"","P")</f>
        <v/>
      </c>
      <c r="S385" s="18" t="str">
        <f>IF(OR(EXPORT!EZ385=0,EXPORT!EZ385="",EXPORT!EZ385="0"),"","W")</f>
        <v/>
      </c>
      <c r="T385" s="18" t="str">
        <f>IF(OR(EXPORT!FA385=0,EXPORT!FA385="",EXPORT!FA385="0"),"","frei")</f>
        <v/>
      </c>
      <c r="U385" s="18" t="str">
        <f t="shared" si="100"/>
        <v/>
      </c>
      <c r="V385" s="18" t="str">
        <f>IF(A385=3,ROUND(EXPORT!F385,0),"")</f>
        <v/>
      </c>
      <c r="W385" s="18" t="str">
        <f>IF(A385=3,ROUND(EXPORT!J385,0),"")</f>
        <v/>
      </c>
      <c r="X385" s="18" t="str">
        <f>IF(A385=3,ROUND(EXPORT!I385,0),"")</f>
        <v/>
      </c>
      <c r="Y385" s="18" t="str">
        <f>IF(A385=3,ROUND(EXPORT!K385,0),"")</f>
        <v/>
      </c>
      <c r="Z385" s="18" t="str">
        <f>IF(A385=3,ROUND(EXPORT!EG385,1),"")</f>
        <v/>
      </c>
    </row>
    <row r="386" spans="1:26">
      <c r="A386" s="18">
        <f>EXPORT!A386</f>
        <v>0</v>
      </c>
      <c r="B386" s="18" t="str">
        <f>IF(ISBLANK(EXPORT!B386),"",EXPORT!B386)</f>
        <v/>
      </c>
      <c r="C386" s="18" t="str">
        <f t="shared" si="97"/>
        <v/>
      </c>
      <c r="D386" s="18" t="str">
        <f t="shared" si="98"/>
        <v/>
      </c>
      <c r="E386" s="18" t="str">
        <f t="shared" si="99"/>
        <v/>
      </c>
      <c r="F386" s="18" t="str">
        <f>IF(OR(EXPORT!EM386=0,EXPORT!EM386="",EXPORT!EM386="0"),"","A")</f>
        <v/>
      </c>
      <c r="G386" s="18" t="str">
        <f>IF(OR(EXPORT!EN386=0,EXPORT!EN386="",EXPORT!EN386="0"),"","B")</f>
        <v/>
      </c>
      <c r="H386" s="18" t="str">
        <f>IF(OR(EXPORT!EO386=0,EXPORT!EO386="",EXPORT!EO386="0"),"","C")</f>
        <v/>
      </c>
      <c r="I386" s="18" t="str">
        <f>IF(OR(EXPORT!EP386=0,EXPORT!EP386="",EXPORT!EP386="0"),"","D")</f>
        <v/>
      </c>
      <c r="J386" s="18" t="str">
        <f>IF(OR(EXPORT!EQ386=0,EXPORT!EQ386="",EXPORT!EQ386="0"),"","E")</f>
        <v/>
      </c>
      <c r="K386" s="18" t="str">
        <f>IF(OR(EXPORT!ER386=0,EXPORT!ER386="",EXPORT!ER386="0"),"","F")</f>
        <v/>
      </c>
      <c r="L386" s="18" t="str">
        <f>IF(OR(EXPORT!ES386=0,EXPORT!ES386="",EXPORT!ES386="0"),"","G")</f>
        <v/>
      </c>
      <c r="M386" s="18" t="str">
        <f>IF(OR(EXPORT!ET386=0,EXPORT!ET386="",EXPORT!ET386="0"),"","H")</f>
        <v/>
      </c>
      <c r="N386" s="18" t="str">
        <f>IF(OR(EXPORT!EU386=0,EXPORT!EU386="",EXPORT!EU386="0"),"","L")</f>
        <v/>
      </c>
      <c r="O386" s="18" t="str">
        <f>IF(OR(EXPORT!EV386=0,EXPORT!EV386="",EXPORT!EV386="0"),"","M")</f>
        <v/>
      </c>
      <c r="P386" s="18" t="str">
        <f>IF(OR(EXPORT!EW386=0,EXPORT!EW386="",EXPORT!EW386="0"),"","N")</f>
        <v/>
      </c>
      <c r="Q386" s="18" t="str">
        <f>IF(OR(EXPORT!EX386=0,EXPORT!EX386="",EXPORT!EX386="0"),"","O")</f>
        <v/>
      </c>
      <c r="R386" s="18" t="str">
        <f>IF(OR(EXPORT!EY386=0,EXPORT!EY386="",EXPORT!EY386="0"),"","P")</f>
        <v/>
      </c>
      <c r="S386" s="18" t="str">
        <f>IF(OR(EXPORT!EZ386=0,EXPORT!EZ386="",EXPORT!EZ386="0"),"","W")</f>
        <v/>
      </c>
      <c r="T386" s="18" t="str">
        <f>IF(OR(EXPORT!FA386=0,EXPORT!FA386="",EXPORT!FA386="0"),"","frei")</f>
        <v/>
      </c>
      <c r="U386" s="18" t="str">
        <f t="shared" si="100"/>
        <v/>
      </c>
      <c r="V386" s="18" t="str">
        <f>IF(A386=3,ROUND(EXPORT!F386,0),"")</f>
        <v/>
      </c>
      <c r="W386" s="18" t="str">
        <f>IF(A386=3,ROUND(EXPORT!J386,0),"")</f>
        <v/>
      </c>
      <c r="X386" s="18" t="str">
        <f>IF(A386=3,ROUND(EXPORT!I386,0),"")</f>
        <v/>
      </c>
      <c r="Y386" s="18" t="str">
        <f>IF(A386=3,ROUND(EXPORT!K386,0),"")</f>
        <v/>
      </c>
      <c r="Z386" s="18" t="str">
        <f>IF(A386=3,ROUND(EXPORT!EG386,1),"")</f>
        <v/>
      </c>
    </row>
    <row r="387" spans="1:26">
      <c r="A387" s="18">
        <f>EXPORT!A387</f>
        <v>0</v>
      </c>
      <c r="B387" s="18" t="str">
        <f>IF(ISBLANK(EXPORT!B387),"",EXPORT!B387)</f>
        <v/>
      </c>
      <c r="C387" s="18" t="str">
        <f t="shared" ref="C387:C408" si="101">F387&amp;G387&amp;H387&amp;I387&amp;J387&amp;K387&amp;L387&amp;M387&amp;N387&amp;O387&amp;P387&amp;Q387&amp;R387&amp;S387</f>
        <v/>
      </c>
      <c r="D387" s="18" t="str">
        <f t="shared" ref="D387:D408" si="102">IF(C387="",""," ("&amp;C387&amp;")")</f>
        <v/>
      </c>
      <c r="E387" s="18" t="str">
        <f t="shared" si="99"/>
        <v/>
      </c>
      <c r="F387" s="18" t="str">
        <f>IF(OR(EXPORT!EM387=0,EXPORT!EM387="",EXPORT!EM387="0"),"","A")</f>
        <v/>
      </c>
      <c r="G387" s="18" t="str">
        <f>IF(OR(EXPORT!EN387=0,EXPORT!EN387="",EXPORT!EN387="0"),"","B")</f>
        <v/>
      </c>
      <c r="H387" s="18" t="str">
        <f>IF(OR(EXPORT!EO387=0,EXPORT!EO387="",EXPORT!EO387="0"),"","C")</f>
        <v/>
      </c>
      <c r="I387" s="18" t="str">
        <f>IF(OR(EXPORT!EP387=0,EXPORT!EP387="",EXPORT!EP387="0"),"","D")</f>
        <v/>
      </c>
      <c r="J387" s="18" t="str">
        <f>IF(OR(EXPORT!EQ387=0,EXPORT!EQ387="",EXPORT!EQ387="0"),"","E")</f>
        <v/>
      </c>
      <c r="K387" s="18" t="str">
        <f>IF(OR(EXPORT!ER387=0,EXPORT!ER387="",EXPORT!ER387="0"),"","F")</f>
        <v/>
      </c>
      <c r="L387" s="18" t="str">
        <f>IF(OR(EXPORT!ES387=0,EXPORT!ES387="",EXPORT!ES387="0"),"","G")</f>
        <v/>
      </c>
      <c r="M387" s="18" t="str">
        <f>IF(OR(EXPORT!ET387=0,EXPORT!ET387="",EXPORT!ET387="0"),"","H")</f>
        <v/>
      </c>
      <c r="N387" s="18" t="str">
        <f>IF(OR(EXPORT!EU387=0,EXPORT!EU387="",EXPORT!EU387="0"),"","L")</f>
        <v/>
      </c>
      <c r="O387" s="18" t="str">
        <f>IF(OR(EXPORT!EV387=0,EXPORT!EV387="",EXPORT!EV387="0"),"","M")</f>
        <v/>
      </c>
      <c r="P387" s="18" t="str">
        <f>IF(OR(EXPORT!EW387=0,EXPORT!EW387="",EXPORT!EW387="0"),"","N")</f>
        <v/>
      </c>
      <c r="Q387" s="18" t="str">
        <f>IF(OR(EXPORT!EX387=0,EXPORT!EX387="",EXPORT!EX387="0"),"","O")</f>
        <v/>
      </c>
      <c r="R387" s="18" t="str">
        <f>IF(OR(EXPORT!EY387=0,EXPORT!EY387="",EXPORT!EY387="0"),"","P")</f>
        <v/>
      </c>
      <c r="S387" s="18" t="str">
        <f>IF(OR(EXPORT!EZ387=0,EXPORT!EZ387="",EXPORT!EZ387="0"),"","W")</f>
        <v/>
      </c>
      <c r="T387" s="18" t="str">
        <f>IF(OR(EXPORT!FA387=0,EXPORT!FA387="",EXPORT!FA387="0"),"","frei")</f>
        <v/>
      </c>
      <c r="U387" s="18" t="str">
        <f t="shared" si="100"/>
        <v/>
      </c>
      <c r="V387" s="18" t="str">
        <f>IF(A387=3,ROUND(EXPORT!F387,0),"")</f>
        <v/>
      </c>
      <c r="W387" s="18" t="str">
        <f>IF(A387=3,ROUND(EXPORT!J387,0),"")</f>
        <v/>
      </c>
      <c r="X387" s="18" t="str">
        <f>IF(A387=3,ROUND(EXPORT!I387,0),"")</f>
        <v/>
      </c>
      <c r="Y387" s="18" t="str">
        <f>IF(A387=3,ROUND(EXPORT!K387,0),"")</f>
        <v/>
      </c>
      <c r="Z387" s="18" t="str">
        <f>IF(A387=3,ROUND(EXPORT!EG387,1),"")</f>
        <v/>
      </c>
    </row>
    <row r="388" spans="1:26">
      <c r="A388" s="18">
        <f>EXPORT!A388</f>
        <v>0</v>
      </c>
      <c r="B388" s="18" t="str">
        <f>IF(ISBLANK(EXPORT!B388),"",EXPORT!B388)</f>
        <v/>
      </c>
      <c r="C388" s="18" t="str">
        <f t="shared" si="101"/>
        <v/>
      </c>
      <c r="D388" s="18" t="str">
        <f t="shared" si="102"/>
        <v/>
      </c>
      <c r="E388" s="18" t="str">
        <f t="shared" si="99"/>
        <v/>
      </c>
      <c r="F388" s="18" t="str">
        <f>IF(OR(EXPORT!EM388=0,EXPORT!EM388="",EXPORT!EM388="0"),"","A")</f>
        <v/>
      </c>
      <c r="G388" s="18" t="str">
        <f>IF(OR(EXPORT!EN388=0,EXPORT!EN388="",EXPORT!EN388="0"),"","B")</f>
        <v/>
      </c>
      <c r="H388" s="18" t="str">
        <f>IF(OR(EXPORT!EO388=0,EXPORT!EO388="",EXPORT!EO388="0"),"","C")</f>
        <v/>
      </c>
      <c r="I388" s="18" t="str">
        <f>IF(OR(EXPORT!EP388=0,EXPORT!EP388="",EXPORT!EP388="0"),"","D")</f>
        <v/>
      </c>
      <c r="J388" s="18" t="str">
        <f>IF(OR(EXPORT!EQ388=0,EXPORT!EQ388="",EXPORT!EQ388="0"),"","E")</f>
        <v/>
      </c>
      <c r="K388" s="18" t="str">
        <f>IF(OR(EXPORT!ER388=0,EXPORT!ER388="",EXPORT!ER388="0"),"","F")</f>
        <v/>
      </c>
      <c r="L388" s="18" t="str">
        <f>IF(OR(EXPORT!ES388=0,EXPORT!ES388="",EXPORT!ES388="0"),"","G")</f>
        <v/>
      </c>
      <c r="M388" s="18" t="str">
        <f>IF(OR(EXPORT!ET388=0,EXPORT!ET388="",EXPORT!ET388="0"),"","H")</f>
        <v/>
      </c>
      <c r="N388" s="18" t="str">
        <f>IF(OR(EXPORT!EU388=0,EXPORT!EU388="",EXPORT!EU388="0"),"","L")</f>
        <v/>
      </c>
      <c r="O388" s="18" t="str">
        <f>IF(OR(EXPORT!EV388=0,EXPORT!EV388="",EXPORT!EV388="0"),"","M")</f>
        <v/>
      </c>
      <c r="P388" s="18" t="str">
        <f>IF(OR(EXPORT!EW388=0,EXPORT!EW388="",EXPORT!EW388="0"),"","N")</f>
        <v/>
      </c>
      <c r="Q388" s="18" t="str">
        <f>IF(OR(EXPORT!EX388=0,EXPORT!EX388="",EXPORT!EX388="0"),"","O")</f>
        <v/>
      </c>
      <c r="R388" s="18" t="str">
        <f>IF(OR(EXPORT!EY388=0,EXPORT!EY388="",EXPORT!EY388="0"),"","P")</f>
        <v/>
      </c>
      <c r="S388" s="18" t="str">
        <f>IF(OR(EXPORT!EZ388=0,EXPORT!EZ388="",EXPORT!EZ388="0"),"","W")</f>
        <v/>
      </c>
      <c r="T388" s="18" t="str">
        <f>IF(OR(EXPORT!FA388=0,EXPORT!FA388="",EXPORT!FA388="0"),"","frei")</f>
        <v/>
      </c>
      <c r="U388" s="18" t="str">
        <f t="shared" si="100"/>
        <v/>
      </c>
      <c r="V388" s="18" t="str">
        <f>IF(A388=3,ROUND(EXPORT!F388,0),"")</f>
        <v/>
      </c>
      <c r="W388" s="18" t="str">
        <f>IF(A388=3,ROUND(EXPORT!J388,0),"")</f>
        <v/>
      </c>
      <c r="X388" s="18" t="str">
        <f>IF(A388=3,ROUND(EXPORT!I388,0),"")</f>
        <v/>
      </c>
      <c r="Y388" s="18" t="str">
        <f>IF(A388=3,ROUND(EXPORT!K388,0),"")</f>
        <v/>
      </c>
      <c r="Z388" s="18" t="str">
        <f>IF(A388=3,ROUND(EXPORT!EG388,1),"")</f>
        <v/>
      </c>
    </row>
    <row r="389" spans="1:26">
      <c r="A389" s="18">
        <f>EXPORT!A389</f>
        <v>0</v>
      </c>
      <c r="B389" s="18" t="str">
        <f>IF(ISBLANK(EXPORT!B389),"",EXPORT!B389)</f>
        <v/>
      </c>
      <c r="C389" s="18" t="str">
        <f t="shared" si="101"/>
        <v/>
      </c>
      <c r="D389" s="18" t="str">
        <f t="shared" si="102"/>
        <v/>
      </c>
      <c r="E389" s="18" t="str">
        <f t="shared" si="99"/>
        <v/>
      </c>
      <c r="F389" s="18" t="str">
        <f>IF(OR(EXPORT!EM389=0,EXPORT!EM389="",EXPORT!EM389="0"),"","A")</f>
        <v/>
      </c>
      <c r="G389" s="18" t="str">
        <f>IF(OR(EXPORT!EN389=0,EXPORT!EN389="",EXPORT!EN389="0"),"","B")</f>
        <v/>
      </c>
      <c r="H389" s="18" t="str">
        <f>IF(OR(EXPORT!EO389=0,EXPORT!EO389="",EXPORT!EO389="0"),"","C")</f>
        <v/>
      </c>
      <c r="I389" s="18" t="str">
        <f>IF(OR(EXPORT!EP389=0,EXPORT!EP389="",EXPORT!EP389="0"),"","D")</f>
        <v/>
      </c>
      <c r="J389" s="18" t="str">
        <f>IF(OR(EXPORT!EQ389=0,EXPORT!EQ389="",EXPORT!EQ389="0"),"","E")</f>
        <v/>
      </c>
      <c r="K389" s="18" t="str">
        <f>IF(OR(EXPORT!ER389=0,EXPORT!ER389="",EXPORT!ER389="0"),"","F")</f>
        <v/>
      </c>
      <c r="L389" s="18" t="str">
        <f>IF(OR(EXPORT!ES389=0,EXPORT!ES389="",EXPORT!ES389="0"),"","G")</f>
        <v/>
      </c>
      <c r="M389" s="18" t="str">
        <f>IF(OR(EXPORT!ET389=0,EXPORT!ET389="",EXPORT!ET389="0"),"","H")</f>
        <v/>
      </c>
      <c r="N389" s="18" t="str">
        <f>IF(OR(EXPORT!EU389=0,EXPORT!EU389="",EXPORT!EU389="0"),"","L")</f>
        <v/>
      </c>
      <c r="O389" s="18" t="str">
        <f>IF(OR(EXPORT!EV389=0,EXPORT!EV389="",EXPORT!EV389="0"),"","M")</f>
        <v/>
      </c>
      <c r="P389" s="18" t="str">
        <f>IF(OR(EXPORT!EW389=0,EXPORT!EW389="",EXPORT!EW389="0"),"","N")</f>
        <v/>
      </c>
      <c r="Q389" s="18" t="str">
        <f>IF(OR(EXPORT!EX389=0,EXPORT!EX389="",EXPORT!EX389="0"),"","O")</f>
        <v/>
      </c>
      <c r="R389" s="18" t="str">
        <f>IF(OR(EXPORT!EY389=0,EXPORT!EY389="",EXPORT!EY389="0"),"","P")</f>
        <v/>
      </c>
      <c r="S389" s="18" t="str">
        <f>IF(OR(EXPORT!EZ389=0,EXPORT!EZ389="",EXPORT!EZ389="0"),"","W")</f>
        <v/>
      </c>
      <c r="T389" s="18" t="str">
        <f>IF(OR(EXPORT!FA389=0,EXPORT!FA389="",EXPORT!FA389="0"),"","frei")</f>
        <v/>
      </c>
      <c r="U389" s="18" t="str">
        <f t="shared" si="100"/>
        <v/>
      </c>
      <c r="V389" s="18" t="str">
        <f>IF(A389=3,ROUND(EXPORT!F389,0),"")</f>
        <v/>
      </c>
      <c r="W389" s="18" t="str">
        <f>IF(A389=3,ROUND(EXPORT!J389,0),"")</f>
        <v/>
      </c>
      <c r="X389" s="18" t="str">
        <f>IF(A389=3,ROUND(EXPORT!I389,0),"")</f>
        <v/>
      </c>
      <c r="Y389" s="18" t="str">
        <f>IF(A389=3,ROUND(EXPORT!K389,0),"")</f>
        <v/>
      </c>
      <c r="Z389" s="18" t="str">
        <f>IF(A389=3,ROUND(EXPORT!EG389,1),"")</f>
        <v/>
      </c>
    </row>
    <row r="390" spans="1:26">
      <c r="A390" s="18">
        <f>EXPORT!A390</f>
        <v>0</v>
      </c>
      <c r="B390" s="18" t="str">
        <f>IF(ISBLANK(EXPORT!B390),"",EXPORT!B390)</f>
        <v/>
      </c>
      <c r="C390" s="18" t="str">
        <f t="shared" si="101"/>
        <v/>
      </c>
      <c r="D390" s="18" t="str">
        <f t="shared" si="102"/>
        <v/>
      </c>
      <c r="E390" s="18" t="str">
        <f t="shared" ref="E390:E408" si="103">IF(OR(B390=".",B390=" ."),"",B390&amp;D390)</f>
        <v/>
      </c>
      <c r="F390" s="18" t="str">
        <f>IF(OR(EXPORT!EM390=0,EXPORT!EM390="",EXPORT!EM390="0"),"","A")</f>
        <v/>
      </c>
      <c r="G390" s="18" t="str">
        <f>IF(OR(EXPORT!EN390=0,EXPORT!EN390="",EXPORT!EN390="0"),"","B")</f>
        <v/>
      </c>
      <c r="H390" s="18" t="str">
        <f>IF(OR(EXPORT!EO390=0,EXPORT!EO390="",EXPORT!EO390="0"),"","C")</f>
        <v/>
      </c>
      <c r="I390" s="18" t="str">
        <f>IF(OR(EXPORT!EP390=0,EXPORT!EP390="",EXPORT!EP390="0"),"","D")</f>
        <v/>
      </c>
      <c r="J390" s="18" t="str">
        <f>IF(OR(EXPORT!EQ390=0,EXPORT!EQ390="",EXPORT!EQ390="0"),"","E")</f>
        <v/>
      </c>
      <c r="K390" s="18" t="str">
        <f>IF(OR(EXPORT!ER390=0,EXPORT!ER390="",EXPORT!ER390="0"),"","F")</f>
        <v/>
      </c>
      <c r="L390" s="18" t="str">
        <f>IF(OR(EXPORT!ES390=0,EXPORT!ES390="",EXPORT!ES390="0"),"","G")</f>
        <v/>
      </c>
      <c r="M390" s="18" t="str">
        <f>IF(OR(EXPORT!ET390=0,EXPORT!ET390="",EXPORT!ET390="0"),"","H")</f>
        <v/>
      </c>
      <c r="N390" s="18" t="str">
        <f>IF(OR(EXPORT!EU390=0,EXPORT!EU390="",EXPORT!EU390="0"),"","L")</f>
        <v/>
      </c>
      <c r="O390" s="18" t="str">
        <f>IF(OR(EXPORT!EV390=0,EXPORT!EV390="",EXPORT!EV390="0"),"","M")</f>
        <v/>
      </c>
      <c r="P390" s="18" t="str">
        <f>IF(OR(EXPORT!EW390=0,EXPORT!EW390="",EXPORT!EW390="0"),"","N")</f>
        <v/>
      </c>
      <c r="Q390" s="18" t="str">
        <f>IF(OR(EXPORT!EX390=0,EXPORT!EX390="",EXPORT!EX390="0"),"","O")</f>
        <v/>
      </c>
      <c r="R390" s="18" t="str">
        <f>IF(OR(EXPORT!EY390=0,EXPORT!EY390="",EXPORT!EY390="0"),"","P")</f>
        <v/>
      </c>
      <c r="S390" s="18" t="str">
        <f>IF(OR(EXPORT!EZ390=0,EXPORT!EZ390="",EXPORT!EZ390="0"),"","W")</f>
        <v/>
      </c>
      <c r="T390" s="18" t="str">
        <f>IF(OR(EXPORT!FA390=0,EXPORT!FA390="",EXPORT!FA390="0"),"","frei")</f>
        <v/>
      </c>
      <c r="U390" s="18" t="str">
        <f t="shared" si="100"/>
        <v/>
      </c>
      <c r="V390" s="18" t="str">
        <f>IF(A390=3,ROUND(EXPORT!F390,0),"")</f>
        <v/>
      </c>
      <c r="W390" s="18" t="str">
        <f>IF(A390=3,ROUND(EXPORT!J390,0),"")</f>
        <v/>
      </c>
      <c r="X390" s="18" t="str">
        <f>IF(A390=3,ROUND(EXPORT!I390,0),"")</f>
        <v/>
      </c>
      <c r="Y390" s="18" t="str">
        <f>IF(A390=3,ROUND(EXPORT!K390,0),"")</f>
        <v/>
      </c>
      <c r="Z390" s="18" t="str">
        <f>IF(A390=3,ROUND(EXPORT!EG390,1),"")</f>
        <v/>
      </c>
    </row>
    <row r="391" spans="1:26">
      <c r="A391" s="18">
        <f>EXPORT!A391</f>
        <v>0</v>
      </c>
      <c r="B391" s="18" t="str">
        <f>IF(ISBLANK(EXPORT!B391),"",EXPORT!B391)</f>
        <v/>
      </c>
      <c r="C391" s="18" t="str">
        <f t="shared" si="101"/>
        <v/>
      </c>
      <c r="D391" s="18" t="str">
        <f t="shared" si="102"/>
        <v/>
      </c>
      <c r="E391" s="18" t="str">
        <f t="shared" si="103"/>
        <v/>
      </c>
      <c r="F391" s="18" t="str">
        <f>IF(OR(EXPORT!EM391=0,EXPORT!EM391="",EXPORT!EM391="0"),"","A")</f>
        <v/>
      </c>
      <c r="G391" s="18" t="str">
        <f>IF(OR(EXPORT!EN391=0,EXPORT!EN391="",EXPORT!EN391="0"),"","B")</f>
        <v/>
      </c>
      <c r="H391" s="18" t="str">
        <f>IF(OR(EXPORT!EO391=0,EXPORT!EO391="",EXPORT!EO391="0"),"","C")</f>
        <v/>
      </c>
      <c r="I391" s="18" t="str">
        <f>IF(OR(EXPORT!EP391=0,EXPORT!EP391="",EXPORT!EP391="0"),"","D")</f>
        <v/>
      </c>
      <c r="J391" s="18" t="str">
        <f>IF(OR(EXPORT!EQ391=0,EXPORT!EQ391="",EXPORT!EQ391="0"),"","E")</f>
        <v/>
      </c>
      <c r="K391" s="18" t="str">
        <f>IF(OR(EXPORT!ER391=0,EXPORT!ER391="",EXPORT!ER391="0"),"","F")</f>
        <v/>
      </c>
      <c r="L391" s="18" t="str">
        <f>IF(OR(EXPORT!ES391=0,EXPORT!ES391="",EXPORT!ES391="0"),"","G")</f>
        <v/>
      </c>
      <c r="M391" s="18" t="str">
        <f>IF(OR(EXPORT!ET391=0,EXPORT!ET391="",EXPORT!ET391="0"),"","H")</f>
        <v/>
      </c>
      <c r="N391" s="18" t="str">
        <f>IF(OR(EXPORT!EU391=0,EXPORT!EU391="",EXPORT!EU391="0"),"","L")</f>
        <v/>
      </c>
      <c r="O391" s="18" t="str">
        <f>IF(OR(EXPORT!EV391=0,EXPORT!EV391="",EXPORT!EV391="0"),"","M")</f>
        <v/>
      </c>
      <c r="P391" s="18" t="str">
        <f>IF(OR(EXPORT!EW391=0,EXPORT!EW391="",EXPORT!EW391="0"),"","N")</f>
        <v/>
      </c>
      <c r="Q391" s="18" t="str">
        <f>IF(OR(EXPORT!EX391=0,EXPORT!EX391="",EXPORT!EX391="0"),"","O")</f>
        <v/>
      </c>
      <c r="R391" s="18" t="str">
        <f>IF(OR(EXPORT!EY391=0,EXPORT!EY391="",EXPORT!EY391="0"),"","P")</f>
        <v/>
      </c>
      <c r="S391" s="18" t="str">
        <f>IF(OR(EXPORT!EZ391=0,EXPORT!EZ391="",EXPORT!EZ391="0"),"","W")</f>
        <v/>
      </c>
      <c r="T391" s="18" t="str">
        <f>IF(OR(EXPORT!FA391=0,EXPORT!FA391="",EXPORT!FA391="0"),"","frei")</f>
        <v/>
      </c>
      <c r="U391" s="18" t="str">
        <f t="shared" si="100"/>
        <v/>
      </c>
      <c r="V391" s="18" t="str">
        <f>IF(A391=3,ROUND(EXPORT!F391,0),"")</f>
        <v/>
      </c>
      <c r="W391" s="18" t="str">
        <f>IF(A391=3,ROUND(EXPORT!J391,0),"")</f>
        <v/>
      </c>
      <c r="X391" s="18" t="str">
        <f>IF(A391=3,ROUND(EXPORT!I391,0),"")</f>
        <v/>
      </c>
      <c r="Y391" s="18" t="str">
        <f>IF(A391=3,ROUND(EXPORT!K391,0),"")</f>
        <v/>
      </c>
      <c r="Z391" s="18" t="str">
        <f>IF(A391=3,ROUND(EXPORT!EG391,1),"")</f>
        <v/>
      </c>
    </row>
    <row r="392" spans="1:26">
      <c r="A392" s="18">
        <f>EXPORT!A392</f>
        <v>0</v>
      </c>
      <c r="B392" s="18" t="str">
        <f>IF(ISBLANK(EXPORT!B392),"",EXPORT!B392)</f>
        <v/>
      </c>
      <c r="C392" s="18" t="str">
        <f t="shared" si="101"/>
        <v/>
      </c>
      <c r="D392" s="18" t="str">
        <f t="shared" si="102"/>
        <v/>
      </c>
      <c r="E392" s="18" t="str">
        <f t="shared" si="103"/>
        <v/>
      </c>
      <c r="F392" s="18" t="str">
        <f>IF(OR(EXPORT!EM392=0,EXPORT!EM392="",EXPORT!EM392="0"),"","A")</f>
        <v/>
      </c>
      <c r="G392" s="18" t="str">
        <f>IF(OR(EXPORT!EN392=0,EXPORT!EN392="",EXPORT!EN392="0"),"","B")</f>
        <v/>
      </c>
      <c r="H392" s="18" t="str">
        <f>IF(OR(EXPORT!EO392=0,EXPORT!EO392="",EXPORT!EO392="0"),"","C")</f>
        <v/>
      </c>
      <c r="I392" s="18" t="str">
        <f>IF(OR(EXPORT!EP392=0,EXPORT!EP392="",EXPORT!EP392="0"),"","D")</f>
        <v/>
      </c>
      <c r="J392" s="18" t="str">
        <f>IF(OR(EXPORT!EQ392=0,EXPORT!EQ392="",EXPORT!EQ392="0"),"","E")</f>
        <v/>
      </c>
      <c r="K392" s="18" t="str">
        <f>IF(OR(EXPORT!ER392=0,EXPORT!ER392="",EXPORT!ER392="0"),"","F")</f>
        <v/>
      </c>
      <c r="L392" s="18" t="str">
        <f>IF(OR(EXPORT!ES392=0,EXPORT!ES392="",EXPORT!ES392="0"),"","G")</f>
        <v/>
      </c>
      <c r="M392" s="18" t="str">
        <f>IF(OR(EXPORT!ET392=0,EXPORT!ET392="",EXPORT!ET392="0"),"","H")</f>
        <v/>
      </c>
      <c r="N392" s="18" t="str">
        <f>IF(OR(EXPORT!EU392=0,EXPORT!EU392="",EXPORT!EU392="0"),"","L")</f>
        <v/>
      </c>
      <c r="O392" s="18" t="str">
        <f>IF(OR(EXPORT!EV392=0,EXPORT!EV392="",EXPORT!EV392="0"),"","M")</f>
        <v/>
      </c>
      <c r="P392" s="18" t="str">
        <f>IF(OR(EXPORT!EW392=0,EXPORT!EW392="",EXPORT!EW392="0"),"","N")</f>
        <v/>
      </c>
      <c r="Q392" s="18" t="str">
        <f>IF(OR(EXPORT!EX392=0,EXPORT!EX392="",EXPORT!EX392="0"),"","O")</f>
        <v/>
      </c>
      <c r="R392" s="18" t="str">
        <f>IF(OR(EXPORT!EY392=0,EXPORT!EY392="",EXPORT!EY392="0"),"","P")</f>
        <v/>
      </c>
      <c r="S392" s="18" t="str">
        <f>IF(OR(EXPORT!EZ392=0,EXPORT!EZ392="",EXPORT!EZ392="0"),"","W")</f>
        <v/>
      </c>
      <c r="T392" s="18" t="str">
        <f>IF(OR(EXPORT!FA392=0,EXPORT!FA392="",EXPORT!FA392="0"),"","frei")</f>
        <v/>
      </c>
      <c r="U392" s="18" t="str">
        <f t="shared" si="100"/>
        <v/>
      </c>
      <c r="V392" s="18" t="str">
        <f>IF(A392=3,ROUND(EXPORT!F392,0),"")</f>
        <v/>
      </c>
      <c r="W392" s="18" t="str">
        <f>IF(A392=3,ROUND(EXPORT!J392,0),"")</f>
        <v/>
      </c>
      <c r="X392" s="18" t="str">
        <f>IF(A392=3,ROUND(EXPORT!I392,0),"")</f>
        <v/>
      </c>
      <c r="Y392" s="18" t="str">
        <f>IF(A392=3,ROUND(EXPORT!K392,0),"")</f>
        <v/>
      </c>
      <c r="Z392" s="18" t="str">
        <f>IF(A392=3,ROUND(EXPORT!EG392,1),"")</f>
        <v/>
      </c>
    </row>
    <row r="393" spans="1:26">
      <c r="A393" s="18">
        <f>EXPORT!A393</f>
        <v>0</v>
      </c>
      <c r="B393" s="18" t="str">
        <f>IF(ISBLANK(EXPORT!B393),"",EXPORT!B393)</f>
        <v/>
      </c>
      <c r="C393" s="18" t="str">
        <f t="shared" si="101"/>
        <v/>
      </c>
      <c r="D393" s="18" t="str">
        <f t="shared" si="102"/>
        <v/>
      </c>
      <c r="E393" s="18" t="str">
        <f t="shared" si="103"/>
        <v/>
      </c>
      <c r="F393" s="18" t="str">
        <f>IF(OR(EXPORT!EM393=0,EXPORT!EM393="",EXPORT!EM393="0"),"","A")</f>
        <v/>
      </c>
      <c r="G393" s="18" t="str">
        <f>IF(OR(EXPORT!EN393=0,EXPORT!EN393="",EXPORT!EN393="0"),"","B")</f>
        <v/>
      </c>
      <c r="H393" s="18" t="str">
        <f>IF(OR(EXPORT!EO393=0,EXPORT!EO393="",EXPORT!EO393="0"),"","C")</f>
        <v/>
      </c>
      <c r="I393" s="18" t="str">
        <f>IF(OR(EXPORT!EP393=0,EXPORT!EP393="",EXPORT!EP393="0"),"","D")</f>
        <v/>
      </c>
      <c r="J393" s="18" t="str">
        <f>IF(OR(EXPORT!EQ393=0,EXPORT!EQ393="",EXPORT!EQ393="0"),"","E")</f>
        <v/>
      </c>
      <c r="K393" s="18" t="str">
        <f>IF(OR(EXPORT!ER393=0,EXPORT!ER393="",EXPORT!ER393="0"),"","F")</f>
        <v/>
      </c>
      <c r="L393" s="18" t="str">
        <f>IF(OR(EXPORT!ES393=0,EXPORT!ES393="",EXPORT!ES393="0"),"","G")</f>
        <v/>
      </c>
      <c r="M393" s="18" t="str">
        <f>IF(OR(EXPORT!ET393=0,EXPORT!ET393="",EXPORT!ET393="0"),"","H")</f>
        <v/>
      </c>
      <c r="N393" s="18" t="str">
        <f>IF(OR(EXPORT!EU393=0,EXPORT!EU393="",EXPORT!EU393="0"),"","L")</f>
        <v/>
      </c>
      <c r="O393" s="18" t="str">
        <f>IF(OR(EXPORT!EV393=0,EXPORT!EV393="",EXPORT!EV393="0"),"","M")</f>
        <v/>
      </c>
      <c r="P393" s="18" t="str">
        <f>IF(OR(EXPORT!EW393=0,EXPORT!EW393="",EXPORT!EW393="0"),"","N")</f>
        <v/>
      </c>
      <c r="Q393" s="18" t="str">
        <f>IF(OR(EXPORT!EX393=0,EXPORT!EX393="",EXPORT!EX393="0"),"","O")</f>
        <v/>
      </c>
      <c r="R393" s="18" t="str">
        <f>IF(OR(EXPORT!EY393=0,EXPORT!EY393="",EXPORT!EY393="0"),"","P")</f>
        <v/>
      </c>
      <c r="S393" s="18" t="str">
        <f>IF(OR(EXPORT!EZ393=0,EXPORT!EZ393="",EXPORT!EZ393="0"),"","W")</f>
        <v/>
      </c>
      <c r="T393" s="18" t="str">
        <f>IF(OR(EXPORT!FA393=0,EXPORT!FA393="",EXPORT!FA393="0"),"","frei")</f>
        <v/>
      </c>
      <c r="U393" s="18" t="str">
        <f t="shared" si="100"/>
        <v/>
      </c>
      <c r="V393" s="18" t="str">
        <f>IF(A393=3,ROUND(EXPORT!F393,0),"")</f>
        <v/>
      </c>
      <c r="W393" s="18" t="str">
        <f>IF(A393=3,ROUND(EXPORT!J393,0),"")</f>
        <v/>
      </c>
      <c r="X393" s="18" t="str">
        <f>IF(A393=3,ROUND(EXPORT!I393,0),"")</f>
        <v/>
      </c>
      <c r="Y393" s="18" t="str">
        <f>IF(A393=3,ROUND(EXPORT!K393,0),"")</f>
        <v/>
      </c>
      <c r="Z393" s="18" t="str">
        <f>IF(A393=3,ROUND(EXPORT!EG393,1),"")</f>
        <v/>
      </c>
    </row>
    <row r="394" spans="1:26">
      <c r="A394" s="18">
        <f>EXPORT!A394</f>
        <v>0</v>
      </c>
      <c r="B394" s="18" t="str">
        <f>IF(ISBLANK(EXPORT!B394),"",EXPORT!B394)</f>
        <v/>
      </c>
      <c r="C394" s="18" t="str">
        <f t="shared" si="101"/>
        <v/>
      </c>
      <c r="D394" s="18" t="str">
        <f t="shared" si="102"/>
        <v/>
      </c>
      <c r="E394" s="18" t="str">
        <f t="shared" si="103"/>
        <v/>
      </c>
      <c r="F394" s="18" t="str">
        <f>IF(OR(EXPORT!EM394=0,EXPORT!EM394="",EXPORT!EM394="0"),"","A")</f>
        <v/>
      </c>
      <c r="G394" s="18" t="str">
        <f>IF(OR(EXPORT!EN394=0,EXPORT!EN394="",EXPORT!EN394="0"),"","B")</f>
        <v/>
      </c>
      <c r="H394" s="18" t="str">
        <f>IF(OR(EXPORT!EO394=0,EXPORT!EO394="",EXPORT!EO394="0"),"","C")</f>
        <v/>
      </c>
      <c r="I394" s="18" t="str">
        <f>IF(OR(EXPORT!EP394=0,EXPORT!EP394="",EXPORT!EP394="0"),"","D")</f>
        <v/>
      </c>
      <c r="J394" s="18" t="str">
        <f>IF(OR(EXPORT!EQ394=0,EXPORT!EQ394="",EXPORT!EQ394="0"),"","E")</f>
        <v/>
      </c>
      <c r="K394" s="18" t="str">
        <f>IF(OR(EXPORT!ER394=0,EXPORT!ER394="",EXPORT!ER394="0"),"","F")</f>
        <v/>
      </c>
      <c r="L394" s="18" t="str">
        <f>IF(OR(EXPORT!ES394=0,EXPORT!ES394="",EXPORT!ES394="0"),"","G")</f>
        <v/>
      </c>
      <c r="M394" s="18" t="str">
        <f>IF(OR(EXPORT!ET394=0,EXPORT!ET394="",EXPORT!ET394="0"),"","H")</f>
        <v/>
      </c>
      <c r="N394" s="18" t="str">
        <f>IF(OR(EXPORT!EU394=0,EXPORT!EU394="",EXPORT!EU394="0"),"","L")</f>
        <v/>
      </c>
      <c r="O394" s="18" t="str">
        <f>IF(OR(EXPORT!EV394=0,EXPORT!EV394="",EXPORT!EV394="0"),"","M")</f>
        <v/>
      </c>
      <c r="P394" s="18" t="str">
        <f>IF(OR(EXPORT!EW394=0,EXPORT!EW394="",EXPORT!EW394="0"),"","N")</f>
        <v/>
      </c>
      <c r="Q394" s="18" t="str">
        <f>IF(OR(EXPORT!EX394=0,EXPORT!EX394="",EXPORT!EX394="0"),"","O")</f>
        <v/>
      </c>
      <c r="R394" s="18" t="str">
        <f>IF(OR(EXPORT!EY394=0,EXPORT!EY394="",EXPORT!EY394="0"),"","P")</f>
        <v/>
      </c>
      <c r="S394" s="18" t="str">
        <f>IF(OR(EXPORT!EZ394=0,EXPORT!EZ394="",EXPORT!EZ394="0"),"","W")</f>
        <v/>
      </c>
      <c r="T394" s="18" t="str">
        <f>IF(OR(EXPORT!FA394=0,EXPORT!FA394="",EXPORT!FA394="0"),"","frei")</f>
        <v/>
      </c>
      <c r="U394" s="18" t="str">
        <f t="shared" ref="U394:U408" si="104">IF(A394=3,V394&amp;" Kcal / "&amp;W394&amp;" g Fett / "&amp;X394&amp;" g Proteine / "&amp;Y394&amp;" g KH / "&amp;Z394&amp;" BE ","")</f>
        <v/>
      </c>
      <c r="V394" s="18" t="str">
        <f>IF(A394=3,ROUND(EXPORT!F394,0),"")</f>
        <v/>
      </c>
      <c r="W394" s="18" t="str">
        <f>IF(A394=3,ROUND(EXPORT!J394,0),"")</f>
        <v/>
      </c>
      <c r="X394" s="18" t="str">
        <f>IF(A394=3,ROUND(EXPORT!I394,0),"")</f>
        <v/>
      </c>
      <c r="Y394" s="18" t="str">
        <f>IF(A394=3,ROUND(EXPORT!K394,0),"")</f>
        <v/>
      </c>
      <c r="Z394" s="18" t="str">
        <f>IF(A394=3,ROUND(EXPORT!EG394,1),"")</f>
        <v/>
      </c>
    </row>
    <row r="395" spans="1:26">
      <c r="A395" s="18">
        <f>EXPORT!A395</f>
        <v>0</v>
      </c>
      <c r="B395" s="18" t="str">
        <f>IF(ISBLANK(EXPORT!B395),"",EXPORT!B395)</f>
        <v/>
      </c>
      <c r="C395" s="18" t="str">
        <f t="shared" si="101"/>
        <v/>
      </c>
      <c r="D395" s="18" t="str">
        <f t="shared" si="102"/>
        <v/>
      </c>
      <c r="E395" s="18" t="str">
        <f t="shared" si="103"/>
        <v/>
      </c>
      <c r="F395" s="18" t="str">
        <f>IF(OR(EXPORT!EM395=0,EXPORT!EM395="",EXPORT!EM395="0"),"","A")</f>
        <v/>
      </c>
      <c r="G395" s="18" t="str">
        <f>IF(OR(EXPORT!EN395=0,EXPORT!EN395="",EXPORT!EN395="0"),"","B")</f>
        <v/>
      </c>
      <c r="H395" s="18" t="str">
        <f>IF(OR(EXPORT!EO395=0,EXPORT!EO395="",EXPORT!EO395="0"),"","C")</f>
        <v/>
      </c>
      <c r="I395" s="18" t="str">
        <f>IF(OR(EXPORT!EP395=0,EXPORT!EP395="",EXPORT!EP395="0"),"","D")</f>
        <v/>
      </c>
      <c r="J395" s="18" t="str">
        <f>IF(OR(EXPORT!EQ395=0,EXPORT!EQ395="",EXPORT!EQ395="0"),"","E")</f>
        <v/>
      </c>
      <c r="K395" s="18" t="str">
        <f>IF(OR(EXPORT!ER395=0,EXPORT!ER395="",EXPORT!ER395="0"),"","F")</f>
        <v/>
      </c>
      <c r="L395" s="18" t="str">
        <f>IF(OR(EXPORT!ES395=0,EXPORT!ES395="",EXPORT!ES395="0"),"","G")</f>
        <v/>
      </c>
      <c r="M395" s="18" t="str">
        <f>IF(OR(EXPORT!ET395=0,EXPORT!ET395="",EXPORT!ET395="0"),"","H")</f>
        <v/>
      </c>
      <c r="N395" s="18" t="str">
        <f>IF(OR(EXPORT!EU395=0,EXPORT!EU395="",EXPORT!EU395="0"),"","L")</f>
        <v/>
      </c>
      <c r="O395" s="18" t="str">
        <f>IF(OR(EXPORT!EV395=0,EXPORT!EV395="",EXPORT!EV395="0"),"","M")</f>
        <v/>
      </c>
      <c r="P395" s="18" t="str">
        <f>IF(OR(EXPORT!EW395=0,EXPORT!EW395="",EXPORT!EW395="0"),"","N")</f>
        <v/>
      </c>
      <c r="Q395" s="18" t="str">
        <f>IF(OR(EXPORT!EX395=0,EXPORT!EX395="",EXPORT!EX395="0"),"","O")</f>
        <v/>
      </c>
      <c r="R395" s="18" t="str">
        <f>IF(OR(EXPORT!EY395=0,EXPORT!EY395="",EXPORT!EY395="0"),"","P")</f>
        <v/>
      </c>
      <c r="S395" s="18" t="str">
        <f>IF(OR(EXPORT!EZ395=0,EXPORT!EZ395="",EXPORT!EZ395="0"),"","W")</f>
        <v/>
      </c>
      <c r="T395" s="18" t="str">
        <f>IF(OR(EXPORT!FA395=0,EXPORT!FA395="",EXPORT!FA395="0"),"","frei")</f>
        <v/>
      </c>
      <c r="U395" s="18" t="str">
        <f t="shared" si="104"/>
        <v/>
      </c>
      <c r="V395" s="18" t="str">
        <f>IF(A395=3,ROUND(EXPORT!F395,0),"")</f>
        <v/>
      </c>
      <c r="W395" s="18" t="str">
        <f>IF(A395=3,ROUND(EXPORT!J395,0),"")</f>
        <v/>
      </c>
      <c r="X395" s="18" t="str">
        <f>IF(A395=3,ROUND(EXPORT!I395,0),"")</f>
        <v/>
      </c>
      <c r="Y395" s="18" t="str">
        <f>IF(A395=3,ROUND(EXPORT!K395,0),"")</f>
        <v/>
      </c>
      <c r="Z395" s="18" t="str">
        <f>IF(A395=3,ROUND(EXPORT!EG395,1),"")</f>
        <v/>
      </c>
    </row>
    <row r="396" spans="1:26">
      <c r="A396" s="18">
        <f>EXPORT!A396</f>
        <v>0</v>
      </c>
      <c r="B396" s="18" t="str">
        <f>IF(ISBLANK(EXPORT!B396),"",EXPORT!B396)</f>
        <v/>
      </c>
      <c r="C396" s="18" t="str">
        <f t="shared" si="101"/>
        <v/>
      </c>
      <c r="D396" s="18" t="str">
        <f t="shared" si="102"/>
        <v/>
      </c>
      <c r="E396" s="18" t="str">
        <f t="shared" si="103"/>
        <v/>
      </c>
      <c r="F396" s="18" t="str">
        <f>IF(OR(EXPORT!EM396=0,EXPORT!EM396="",EXPORT!EM396="0"),"","A")</f>
        <v/>
      </c>
      <c r="G396" s="18" t="str">
        <f>IF(OR(EXPORT!EN396=0,EXPORT!EN396="",EXPORT!EN396="0"),"","B")</f>
        <v/>
      </c>
      <c r="H396" s="18" t="str">
        <f>IF(OR(EXPORT!EO396=0,EXPORT!EO396="",EXPORT!EO396="0"),"","C")</f>
        <v/>
      </c>
      <c r="I396" s="18" t="str">
        <f>IF(OR(EXPORT!EP396=0,EXPORT!EP396="",EXPORT!EP396="0"),"","D")</f>
        <v/>
      </c>
      <c r="J396" s="18" t="str">
        <f>IF(OR(EXPORT!EQ396=0,EXPORT!EQ396="",EXPORT!EQ396="0"),"","E")</f>
        <v/>
      </c>
      <c r="K396" s="18" t="str">
        <f>IF(OR(EXPORT!ER396=0,EXPORT!ER396="",EXPORT!ER396="0"),"","F")</f>
        <v/>
      </c>
      <c r="L396" s="18" t="str">
        <f>IF(OR(EXPORT!ES396=0,EXPORT!ES396="",EXPORT!ES396="0"),"","G")</f>
        <v/>
      </c>
      <c r="M396" s="18" t="str">
        <f>IF(OR(EXPORT!ET396=0,EXPORT!ET396="",EXPORT!ET396="0"),"","H")</f>
        <v/>
      </c>
      <c r="N396" s="18" t="str">
        <f>IF(OR(EXPORT!EU396=0,EXPORT!EU396="",EXPORT!EU396="0"),"","L")</f>
        <v/>
      </c>
      <c r="O396" s="18" t="str">
        <f>IF(OR(EXPORT!EV396=0,EXPORT!EV396="",EXPORT!EV396="0"),"","M")</f>
        <v/>
      </c>
      <c r="P396" s="18" t="str">
        <f>IF(OR(EXPORT!EW396=0,EXPORT!EW396="",EXPORT!EW396="0"),"","N")</f>
        <v/>
      </c>
      <c r="Q396" s="18" t="str">
        <f>IF(OR(EXPORT!EX396=0,EXPORT!EX396="",EXPORT!EX396="0"),"","O")</f>
        <v/>
      </c>
      <c r="R396" s="18" t="str">
        <f>IF(OR(EXPORT!EY396=0,EXPORT!EY396="",EXPORT!EY396="0"),"","P")</f>
        <v/>
      </c>
      <c r="S396" s="18" t="str">
        <f>IF(OR(EXPORT!EZ396=0,EXPORT!EZ396="",EXPORT!EZ396="0"),"","W")</f>
        <v/>
      </c>
      <c r="T396" s="18" t="str">
        <f>IF(OR(EXPORT!FA396=0,EXPORT!FA396="",EXPORT!FA396="0"),"","frei")</f>
        <v/>
      </c>
      <c r="U396" s="18" t="str">
        <f t="shared" si="104"/>
        <v/>
      </c>
      <c r="V396" s="18" t="str">
        <f>IF(A396=3,ROUND(EXPORT!F396,0),"")</f>
        <v/>
      </c>
      <c r="W396" s="18" t="str">
        <f>IF(A396=3,ROUND(EXPORT!J396,0),"")</f>
        <v/>
      </c>
      <c r="X396" s="18" t="str">
        <f>IF(A396=3,ROUND(EXPORT!I396,0),"")</f>
        <v/>
      </c>
      <c r="Y396" s="18" t="str">
        <f>IF(A396=3,ROUND(EXPORT!K396,0),"")</f>
        <v/>
      </c>
      <c r="Z396" s="18" t="str">
        <f>IF(A396=3,ROUND(EXPORT!EG396,1),"")</f>
        <v/>
      </c>
    </row>
    <row r="397" spans="1:26">
      <c r="A397" s="18">
        <f>EXPORT!A397</f>
        <v>0</v>
      </c>
      <c r="B397" s="18" t="str">
        <f>IF(ISBLANK(EXPORT!B397),"",EXPORT!B397)</f>
        <v/>
      </c>
      <c r="C397" s="18" t="str">
        <f t="shared" si="101"/>
        <v/>
      </c>
      <c r="D397" s="18" t="str">
        <f t="shared" si="102"/>
        <v/>
      </c>
      <c r="E397" s="18" t="str">
        <f t="shared" si="103"/>
        <v/>
      </c>
      <c r="F397" s="18" t="str">
        <f>IF(OR(EXPORT!EM397=0,EXPORT!EM397="",EXPORT!EM397="0"),"","A")</f>
        <v/>
      </c>
      <c r="G397" s="18" t="str">
        <f>IF(OR(EXPORT!EN397=0,EXPORT!EN397="",EXPORT!EN397="0"),"","B")</f>
        <v/>
      </c>
      <c r="H397" s="18" t="str">
        <f>IF(OR(EXPORT!EO397=0,EXPORT!EO397="",EXPORT!EO397="0"),"","C")</f>
        <v/>
      </c>
      <c r="I397" s="18" t="str">
        <f>IF(OR(EXPORT!EP397=0,EXPORT!EP397="",EXPORT!EP397="0"),"","D")</f>
        <v/>
      </c>
      <c r="J397" s="18" t="str">
        <f>IF(OR(EXPORT!EQ397=0,EXPORT!EQ397="",EXPORT!EQ397="0"),"","E")</f>
        <v/>
      </c>
      <c r="K397" s="18" t="str">
        <f>IF(OR(EXPORT!ER397=0,EXPORT!ER397="",EXPORT!ER397="0"),"","F")</f>
        <v/>
      </c>
      <c r="L397" s="18" t="str">
        <f>IF(OR(EXPORT!ES397=0,EXPORT!ES397="",EXPORT!ES397="0"),"","G")</f>
        <v/>
      </c>
      <c r="M397" s="18" t="str">
        <f>IF(OR(EXPORT!ET397=0,EXPORT!ET397="",EXPORT!ET397="0"),"","H")</f>
        <v/>
      </c>
      <c r="N397" s="18" t="str">
        <f>IF(OR(EXPORT!EU397=0,EXPORT!EU397="",EXPORT!EU397="0"),"","L")</f>
        <v/>
      </c>
      <c r="O397" s="18" t="str">
        <f>IF(OR(EXPORT!EV397=0,EXPORT!EV397="",EXPORT!EV397="0"),"","M")</f>
        <v/>
      </c>
      <c r="P397" s="18" t="str">
        <f>IF(OR(EXPORT!EW397=0,EXPORT!EW397="",EXPORT!EW397="0"),"","N")</f>
        <v/>
      </c>
      <c r="Q397" s="18" t="str">
        <f>IF(OR(EXPORT!EX397=0,EXPORT!EX397="",EXPORT!EX397="0"),"","O")</f>
        <v/>
      </c>
      <c r="R397" s="18" t="str">
        <f>IF(OR(EXPORT!EY397=0,EXPORT!EY397="",EXPORT!EY397="0"),"","P")</f>
        <v/>
      </c>
      <c r="S397" s="18" t="str">
        <f>IF(OR(EXPORT!EZ397=0,EXPORT!EZ397="",EXPORT!EZ397="0"),"","W")</f>
        <v/>
      </c>
      <c r="T397" s="18" t="str">
        <f>IF(OR(EXPORT!FA397=0,EXPORT!FA397="",EXPORT!FA397="0"),"","frei")</f>
        <v/>
      </c>
      <c r="U397" s="18" t="str">
        <f t="shared" si="104"/>
        <v/>
      </c>
      <c r="V397" s="18" t="str">
        <f>IF(A397=3,ROUND(EXPORT!F397,0),"")</f>
        <v/>
      </c>
      <c r="W397" s="18" t="str">
        <f>IF(A397=3,ROUND(EXPORT!J397,0),"")</f>
        <v/>
      </c>
      <c r="X397" s="18" t="str">
        <f>IF(A397=3,ROUND(EXPORT!I397,0),"")</f>
        <v/>
      </c>
      <c r="Y397" s="18" t="str">
        <f>IF(A397=3,ROUND(EXPORT!K397,0),"")</f>
        <v/>
      </c>
      <c r="Z397" s="18" t="str">
        <f>IF(A397=3,ROUND(EXPORT!EG397,1),"")</f>
        <v/>
      </c>
    </row>
    <row r="398" spans="1:26">
      <c r="A398" s="18">
        <f>EXPORT!A398</f>
        <v>0</v>
      </c>
      <c r="B398" s="18" t="str">
        <f>IF(ISBLANK(EXPORT!B398),"",EXPORT!B398)</f>
        <v/>
      </c>
      <c r="C398" s="18" t="str">
        <f t="shared" si="101"/>
        <v/>
      </c>
      <c r="D398" s="18" t="str">
        <f t="shared" si="102"/>
        <v/>
      </c>
      <c r="E398" s="18" t="str">
        <f t="shared" si="103"/>
        <v/>
      </c>
      <c r="F398" s="18" t="str">
        <f>IF(OR(EXPORT!EM398=0,EXPORT!EM398="",EXPORT!EM398="0"),"","A")</f>
        <v/>
      </c>
      <c r="G398" s="18" t="str">
        <f>IF(OR(EXPORT!EN398=0,EXPORT!EN398="",EXPORT!EN398="0"),"","B")</f>
        <v/>
      </c>
      <c r="H398" s="18" t="str">
        <f>IF(OR(EXPORT!EO398=0,EXPORT!EO398="",EXPORT!EO398="0"),"","C")</f>
        <v/>
      </c>
      <c r="I398" s="18" t="str">
        <f>IF(OR(EXPORT!EP398=0,EXPORT!EP398="",EXPORT!EP398="0"),"","D")</f>
        <v/>
      </c>
      <c r="J398" s="18" t="str">
        <f>IF(OR(EXPORT!EQ398=0,EXPORT!EQ398="",EXPORT!EQ398="0"),"","E")</f>
        <v/>
      </c>
      <c r="K398" s="18" t="str">
        <f>IF(OR(EXPORT!ER398=0,EXPORT!ER398="",EXPORT!ER398="0"),"","F")</f>
        <v/>
      </c>
      <c r="L398" s="18" t="str">
        <f>IF(OR(EXPORT!ES398=0,EXPORT!ES398="",EXPORT!ES398="0"),"","G")</f>
        <v/>
      </c>
      <c r="M398" s="18" t="str">
        <f>IF(OR(EXPORT!ET398=0,EXPORT!ET398="",EXPORT!ET398="0"),"","H")</f>
        <v/>
      </c>
      <c r="N398" s="18" t="str">
        <f>IF(OR(EXPORT!EU398=0,EXPORT!EU398="",EXPORT!EU398="0"),"","L")</f>
        <v/>
      </c>
      <c r="O398" s="18" t="str">
        <f>IF(OR(EXPORT!EV398=0,EXPORT!EV398="",EXPORT!EV398="0"),"","M")</f>
        <v/>
      </c>
      <c r="P398" s="18" t="str">
        <f>IF(OR(EXPORT!EW398=0,EXPORT!EW398="",EXPORT!EW398="0"),"","N")</f>
        <v/>
      </c>
      <c r="Q398" s="18" t="str">
        <f>IF(OR(EXPORT!EX398=0,EXPORT!EX398="",EXPORT!EX398="0"),"","O")</f>
        <v/>
      </c>
      <c r="R398" s="18" t="str">
        <f>IF(OR(EXPORT!EY398=0,EXPORT!EY398="",EXPORT!EY398="0"),"","P")</f>
        <v/>
      </c>
      <c r="S398" s="18" t="str">
        <f>IF(OR(EXPORT!EZ398=0,EXPORT!EZ398="",EXPORT!EZ398="0"),"","W")</f>
        <v/>
      </c>
      <c r="T398" s="18" t="str">
        <f>IF(OR(EXPORT!FA398=0,EXPORT!FA398="",EXPORT!FA398="0"),"","frei")</f>
        <v/>
      </c>
      <c r="U398" s="18" t="str">
        <f t="shared" si="104"/>
        <v/>
      </c>
      <c r="V398" s="18" t="str">
        <f>IF(A398=3,ROUND(EXPORT!F398,0),"")</f>
        <v/>
      </c>
      <c r="W398" s="18" t="str">
        <f>IF(A398=3,ROUND(EXPORT!J398,0),"")</f>
        <v/>
      </c>
      <c r="X398" s="18" t="str">
        <f>IF(A398=3,ROUND(EXPORT!I398,0),"")</f>
        <v/>
      </c>
      <c r="Y398" s="18" t="str">
        <f>IF(A398=3,ROUND(EXPORT!K398,0),"")</f>
        <v/>
      </c>
      <c r="Z398" s="18" t="str">
        <f>IF(A398=3,ROUND(EXPORT!EG398,1),"")</f>
        <v/>
      </c>
    </row>
    <row r="399" spans="1:26">
      <c r="A399" s="18">
        <f>EXPORT!A399</f>
        <v>0</v>
      </c>
      <c r="B399" s="18" t="str">
        <f>IF(ISBLANK(EXPORT!B399),"",EXPORT!B399)</f>
        <v/>
      </c>
      <c r="C399" s="18" t="str">
        <f t="shared" si="101"/>
        <v/>
      </c>
      <c r="D399" s="18" t="str">
        <f t="shared" si="102"/>
        <v/>
      </c>
      <c r="E399" s="18" t="str">
        <f t="shared" si="103"/>
        <v/>
      </c>
      <c r="F399" s="18" t="str">
        <f>IF(OR(EXPORT!EM399=0,EXPORT!EM399="",EXPORT!EM399="0"),"","A")</f>
        <v/>
      </c>
      <c r="G399" s="18" t="str">
        <f>IF(OR(EXPORT!EN399=0,EXPORT!EN399="",EXPORT!EN399="0"),"","B")</f>
        <v/>
      </c>
      <c r="H399" s="18" t="str">
        <f>IF(OR(EXPORT!EO399=0,EXPORT!EO399="",EXPORT!EO399="0"),"","C")</f>
        <v/>
      </c>
      <c r="I399" s="18" t="str">
        <f>IF(OR(EXPORT!EP399=0,EXPORT!EP399="",EXPORT!EP399="0"),"","D")</f>
        <v/>
      </c>
      <c r="J399" s="18" t="str">
        <f>IF(OR(EXPORT!EQ399=0,EXPORT!EQ399="",EXPORT!EQ399="0"),"","E")</f>
        <v/>
      </c>
      <c r="K399" s="18" t="str">
        <f>IF(OR(EXPORT!ER399=0,EXPORT!ER399="",EXPORT!ER399="0"),"","F")</f>
        <v/>
      </c>
      <c r="L399" s="18" t="str">
        <f>IF(OR(EXPORT!ES399=0,EXPORT!ES399="",EXPORT!ES399="0"),"","G")</f>
        <v/>
      </c>
      <c r="M399" s="18" t="str">
        <f>IF(OR(EXPORT!ET399=0,EXPORT!ET399="",EXPORT!ET399="0"),"","H")</f>
        <v/>
      </c>
      <c r="N399" s="18" t="str">
        <f>IF(OR(EXPORT!EU399=0,EXPORT!EU399="",EXPORT!EU399="0"),"","L")</f>
        <v/>
      </c>
      <c r="O399" s="18" t="str">
        <f>IF(OR(EXPORT!EV399=0,EXPORT!EV399="",EXPORT!EV399="0"),"","M")</f>
        <v/>
      </c>
      <c r="P399" s="18" t="str">
        <f>IF(OR(EXPORT!EW399=0,EXPORT!EW399="",EXPORT!EW399="0"),"","N")</f>
        <v/>
      </c>
      <c r="Q399" s="18" t="str">
        <f>IF(OR(EXPORT!EX399=0,EXPORT!EX399="",EXPORT!EX399="0"),"","O")</f>
        <v/>
      </c>
      <c r="R399" s="18" t="str">
        <f>IF(OR(EXPORT!EY399=0,EXPORT!EY399="",EXPORT!EY399="0"),"","P")</f>
        <v/>
      </c>
      <c r="S399" s="18" t="str">
        <f>IF(OR(EXPORT!EZ399=0,EXPORT!EZ399="",EXPORT!EZ399="0"),"","W")</f>
        <v/>
      </c>
      <c r="T399" s="18" t="str">
        <f>IF(OR(EXPORT!FA399=0,EXPORT!FA399="",EXPORT!FA399="0"),"","frei")</f>
        <v/>
      </c>
      <c r="U399" s="18" t="str">
        <f t="shared" si="104"/>
        <v/>
      </c>
      <c r="V399" s="18" t="str">
        <f>IF(A399=3,ROUND(EXPORT!F399,0),"")</f>
        <v/>
      </c>
      <c r="W399" s="18" t="str">
        <f>IF(A399=3,ROUND(EXPORT!J399,0),"")</f>
        <v/>
      </c>
      <c r="X399" s="18" t="str">
        <f>IF(A399=3,ROUND(EXPORT!I399,0),"")</f>
        <v/>
      </c>
      <c r="Y399" s="18" t="str">
        <f>IF(A399=3,ROUND(EXPORT!K399,0),"")</f>
        <v/>
      </c>
      <c r="Z399" s="18" t="str">
        <f>IF(A399=3,ROUND(EXPORT!EG399,1),"")</f>
        <v/>
      </c>
    </row>
    <row r="400" spans="1:26">
      <c r="A400" s="18">
        <f>EXPORT!A400</f>
        <v>0</v>
      </c>
      <c r="B400" s="18" t="str">
        <f>IF(ISBLANK(EXPORT!B400),"",EXPORT!B400)</f>
        <v/>
      </c>
      <c r="C400" s="18" t="str">
        <f t="shared" si="101"/>
        <v/>
      </c>
      <c r="D400" s="18" t="str">
        <f t="shared" si="102"/>
        <v/>
      </c>
      <c r="E400" s="18" t="str">
        <f t="shared" si="103"/>
        <v/>
      </c>
      <c r="F400" s="18" t="str">
        <f>IF(OR(EXPORT!EM400=0,EXPORT!EM400="",EXPORT!EM400="0"),"","A")</f>
        <v/>
      </c>
      <c r="G400" s="18" t="str">
        <f>IF(OR(EXPORT!EN400=0,EXPORT!EN400="",EXPORT!EN400="0"),"","B")</f>
        <v/>
      </c>
      <c r="H400" s="18" t="str">
        <f>IF(OR(EXPORT!EO400=0,EXPORT!EO400="",EXPORT!EO400="0"),"","C")</f>
        <v/>
      </c>
      <c r="I400" s="18" t="str">
        <f>IF(OR(EXPORT!EP400=0,EXPORT!EP400="",EXPORT!EP400="0"),"","D")</f>
        <v/>
      </c>
      <c r="J400" s="18" t="str">
        <f>IF(OR(EXPORT!EQ400=0,EXPORT!EQ400="",EXPORT!EQ400="0"),"","E")</f>
        <v/>
      </c>
      <c r="K400" s="18" t="str">
        <f>IF(OR(EXPORT!ER400=0,EXPORT!ER400="",EXPORT!ER400="0"),"","F")</f>
        <v/>
      </c>
      <c r="L400" s="18" t="str">
        <f>IF(OR(EXPORT!ES400=0,EXPORT!ES400="",EXPORT!ES400="0"),"","G")</f>
        <v/>
      </c>
      <c r="M400" s="18" t="str">
        <f>IF(OR(EXPORT!ET400=0,EXPORT!ET400="",EXPORT!ET400="0"),"","H")</f>
        <v/>
      </c>
      <c r="N400" s="18" t="str">
        <f>IF(OR(EXPORT!EU400=0,EXPORT!EU400="",EXPORT!EU400="0"),"","L")</f>
        <v/>
      </c>
      <c r="O400" s="18" t="str">
        <f>IF(OR(EXPORT!EV400=0,EXPORT!EV400="",EXPORT!EV400="0"),"","M")</f>
        <v/>
      </c>
      <c r="P400" s="18" t="str">
        <f>IF(OR(EXPORT!EW400=0,EXPORT!EW400="",EXPORT!EW400="0"),"","N")</f>
        <v/>
      </c>
      <c r="Q400" s="18" t="str">
        <f>IF(OR(EXPORT!EX400=0,EXPORT!EX400="",EXPORT!EX400="0"),"","O")</f>
        <v/>
      </c>
      <c r="R400" s="18" t="str">
        <f>IF(OR(EXPORT!EY400=0,EXPORT!EY400="",EXPORT!EY400="0"),"","P")</f>
        <v/>
      </c>
      <c r="S400" s="18" t="str">
        <f>IF(OR(EXPORT!EZ400=0,EXPORT!EZ400="",EXPORT!EZ400="0"),"","W")</f>
        <v/>
      </c>
      <c r="T400" s="18" t="str">
        <f>IF(OR(EXPORT!FA400=0,EXPORT!FA400="",EXPORT!FA400="0"),"","frei")</f>
        <v/>
      </c>
      <c r="U400" s="18" t="str">
        <f t="shared" si="104"/>
        <v/>
      </c>
      <c r="V400" s="18" t="str">
        <f>IF(A400=3,ROUND(EXPORT!F400,0),"")</f>
        <v/>
      </c>
      <c r="W400" s="18" t="str">
        <f>IF(A400=3,ROUND(EXPORT!J400,0),"")</f>
        <v/>
      </c>
      <c r="X400" s="18" t="str">
        <f>IF(A400=3,ROUND(EXPORT!I400,0),"")</f>
        <v/>
      </c>
      <c r="Y400" s="18" t="str">
        <f>IF(A400=3,ROUND(EXPORT!K400,0),"")</f>
        <v/>
      </c>
      <c r="Z400" s="18" t="str">
        <f>IF(A400=3,ROUND(EXPORT!EG400,1),"")</f>
        <v/>
      </c>
    </row>
    <row r="401" spans="1:26">
      <c r="A401" s="18">
        <f>EXPORT!A401</f>
        <v>0</v>
      </c>
      <c r="B401" s="18" t="str">
        <f>IF(ISBLANK(EXPORT!B401),"",EXPORT!B401)</f>
        <v/>
      </c>
      <c r="C401" s="18" t="str">
        <f t="shared" si="101"/>
        <v/>
      </c>
      <c r="D401" s="18" t="str">
        <f t="shared" si="102"/>
        <v/>
      </c>
      <c r="E401" s="18" t="str">
        <f t="shared" si="103"/>
        <v/>
      </c>
      <c r="F401" s="18" t="str">
        <f>IF(OR(EXPORT!EM401=0,EXPORT!EM401="",EXPORT!EM401="0"),"","A")</f>
        <v/>
      </c>
      <c r="G401" s="18" t="str">
        <f>IF(OR(EXPORT!EN401=0,EXPORT!EN401="",EXPORT!EN401="0"),"","B")</f>
        <v/>
      </c>
      <c r="H401" s="18" t="str">
        <f>IF(OR(EXPORT!EO401=0,EXPORT!EO401="",EXPORT!EO401="0"),"","C")</f>
        <v/>
      </c>
      <c r="I401" s="18" t="str">
        <f>IF(OR(EXPORT!EP401=0,EXPORT!EP401="",EXPORT!EP401="0"),"","D")</f>
        <v/>
      </c>
      <c r="J401" s="18" t="str">
        <f>IF(OR(EXPORT!EQ401=0,EXPORT!EQ401="",EXPORT!EQ401="0"),"","E")</f>
        <v/>
      </c>
      <c r="K401" s="18" t="str">
        <f>IF(OR(EXPORT!ER401=0,EXPORT!ER401="",EXPORT!ER401="0"),"","F")</f>
        <v/>
      </c>
      <c r="L401" s="18" t="str">
        <f>IF(OR(EXPORT!ES401=0,EXPORT!ES401="",EXPORT!ES401="0"),"","G")</f>
        <v/>
      </c>
      <c r="M401" s="18" t="str">
        <f>IF(OR(EXPORT!ET401=0,EXPORT!ET401="",EXPORT!ET401="0"),"","H")</f>
        <v/>
      </c>
      <c r="N401" s="18" t="str">
        <f>IF(OR(EXPORT!EU401=0,EXPORT!EU401="",EXPORT!EU401="0"),"","L")</f>
        <v/>
      </c>
      <c r="O401" s="18" t="str">
        <f>IF(OR(EXPORT!EV401=0,EXPORT!EV401="",EXPORT!EV401="0"),"","M")</f>
        <v/>
      </c>
      <c r="P401" s="18" t="str">
        <f>IF(OR(EXPORT!EW401=0,EXPORT!EW401="",EXPORT!EW401="0"),"","N")</f>
        <v/>
      </c>
      <c r="Q401" s="18" t="str">
        <f>IF(OR(EXPORT!EX401=0,EXPORT!EX401="",EXPORT!EX401="0"),"","O")</f>
        <v/>
      </c>
      <c r="R401" s="18" t="str">
        <f>IF(OR(EXPORT!EY401=0,EXPORT!EY401="",EXPORT!EY401="0"),"","P")</f>
        <v/>
      </c>
      <c r="S401" s="18" t="str">
        <f>IF(OR(EXPORT!EZ401=0,EXPORT!EZ401="",EXPORT!EZ401="0"),"","W")</f>
        <v/>
      </c>
      <c r="T401" s="18" t="str">
        <f>IF(OR(EXPORT!FA401=0,EXPORT!FA401="",EXPORT!FA401="0"),"","frei")</f>
        <v/>
      </c>
      <c r="U401" s="18" t="str">
        <f t="shared" si="104"/>
        <v/>
      </c>
      <c r="V401" s="18" t="str">
        <f>IF(A401=3,ROUND(EXPORT!F401,0),"")</f>
        <v/>
      </c>
      <c r="W401" s="18" t="str">
        <f>IF(A401=3,ROUND(EXPORT!J401,0),"")</f>
        <v/>
      </c>
      <c r="X401" s="18" t="str">
        <f>IF(A401=3,ROUND(EXPORT!I401,0),"")</f>
        <v/>
      </c>
      <c r="Y401" s="18" t="str">
        <f>IF(A401=3,ROUND(EXPORT!K401,0),"")</f>
        <v/>
      </c>
      <c r="Z401" s="18" t="str">
        <f>IF(A401=3,ROUND(EXPORT!EG401,1),"")</f>
        <v/>
      </c>
    </row>
    <row r="402" spans="1:26">
      <c r="A402" s="18">
        <f>EXPORT!A402</f>
        <v>0</v>
      </c>
      <c r="B402" s="18" t="str">
        <f>IF(ISBLANK(EXPORT!B402),"",EXPORT!B402)</f>
        <v/>
      </c>
      <c r="C402" s="18" t="str">
        <f t="shared" si="101"/>
        <v/>
      </c>
      <c r="D402" s="18" t="str">
        <f t="shared" si="102"/>
        <v/>
      </c>
      <c r="E402" s="18" t="str">
        <f t="shared" si="103"/>
        <v/>
      </c>
      <c r="F402" s="18" t="str">
        <f>IF(OR(EXPORT!EM402=0,EXPORT!EM402="",EXPORT!EM402="0"),"","A")</f>
        <v/>
      </c>
      <c r="G402" s="18" t="str">
        <f>IF(OR(EXPORT!EN402=0,EXPORT!EN402="",EXPORT!EN402="0"),"","B")</f>
        <v/>
      </c>
      <c r="H402" s="18" t="str">
        <f>IF(OR(EXPORT!EO402=0,EXPORT!EO402="",EXPORT!EO402="0"),"","C")</f>
        <v/>
      </c>
      <c r="I402" s="18" t="str">
        <f>IF(OR(EXPORT!EP402=0,EXPORT!EP402="",EXPORT!EP402="0"),"","D")</f>
        <v/>
      </c>
      <c r="J402" s="18" t="str">
        <f>IF(OR(EXPORT!EQ402=0,EXPORT!EQ402="",EXPORT!EQ402="0"),"","E")</f>
        <v/>
      </c>
      <c r="K402" s="18" t="str">
        <f>IF(OR(EXPORT!ER402=0,EXPORT!ER402="",EXPORT!ER402="0"),"","F")</f>
        <v/>
      </c>
      <c r="L402" s="18" t="str">
        <f>IF(OR(EXPORT!ES402=0,EXPORT!ES402="",EXPORT!ES402="0"),"","G")</f>
        <v/>
      </c>
      <c r="M402" s="18" t="str">
        <f>IF(OR(EXPORT!ET402=0,EXPORT!ET402="",EXPORT!ET402="0"),"","H")</f>
        <v/>
      </c>
      <c r="N402" s="18" t="str">
        <f>IF(OR(EXPORT!EU402=0,EXPORT!EU402="",EXPORT!EU402="0"),"","L")</f>
        <v/>
      </c>
      <c r="O402" s="18" t="str">
        <f>IF(OR(EXPORT!EV402=0,EXPORT!EV402="",EXPORT!EV402="0"),"","M")</f>
        <v/>
      </c>
      <c r="P402" s="18" t="str">
        <f>IF(OR(EXPORT!EW402=0,EXPORT!EW402="",EXPORT!EW402="0"),"","N")</f>
        <v/>
      </c>
      <c r="Q402" s="18" t="str">
        <f>IF(OR(EXPORT!EX402=0,EXPORT!EX402="",EXPORT!EX402="0"),"","O")</f>
        <v/>
      </c>
      <c r="R402" s="18" t="str">
        <f>IF(OR(EXPORT!EY402=0,EXPORT!EY402="",EXPORT!EY402="0"),"","P")</f>
        <v/>
      </c>
      <c r="S402" s="18" t="str">
        <f>IF(OR(EXPORT!EZ402=0,EXPORT!EZ402="",EXPORT!EZ402="0"),"","W")</f>
        <v/>
      </c>
      <c r="T402" s="18" t="str">
        <f>IF(OR(EXPORT!FA402=0,EXPORT!FA402="",EXPORT!FA402="0"),"","frei")</f>
        <v/>
      </c>
      <c r="U402" s="18" t="str">
        <f t="shared" si="104"/>
        <v/>
      </c>
      <c r="V402" s="18" t="str">
        <f>IF(A402=3,ROUND(EXPORT!F402,0),"")</f>
        <v/>
      </c>
      <c r="W402" s="18" t="str">
        <f>IF(A402=3,ROUND(EXPORT!J402,0),"")</f>
        <v/>
      </c>
      <c r="X402" s="18" t="str">
        <f>IF(A402=3,ROUND(EXPORT!I402,0),"")</f>
        <v/>
      </c>
      <c r="Y402" s="18" t="str">
        <f>IF(A402=3,ROUND(EXPORT!K402,0),"")</f>
        <v/>
      </c>
      <c r="Z402" s="18" t="str">
        <f>IF(A402=3,ROUND(EXPORT!EG402,1),"")</f>
        <v/>
      </c>
    </row>
    <row r="403" spans="1:26">
      <c r="A403" s="18">
        <f>EXPORT!A403</f>
        <v>0</v>
      </c>
      <c r="B403" s="18" t="str">
        <f>IF(ISBLANK(EXPORT!B403),"",EXPORT!B403)</f>
        <v/>
      </c>
      <c r="C403" s="18" t="str">
        <f t="shared" si="101"/>
        <v/>
      </c>
      <c r="D403" s="18" t="str">
        <f t="shared" si="102"/>
        <v/>
      </c>
      <c r="E403" s="18" t="str">
        <f t="shared" si="103"/>
        <v/>
      </c>
      <c r="F403" s="18" t="str">
        <f>IF(OR(EXPORT!EM403=0,EXPORT!EM403="",EXPORT!EM403="0"),"","A")</f>
        <v/>
      </c>
      <c r="G403" s="18" t="str">
        <f>IF(OR(EXPORT!EN403=0,EXPORT!EN403="",EXPORT!EN403="0"),"","B")</f>
        <v/>
      </c>
      <c r="H403" s="18" t="str">
        <f>IF(OR(EXPORT!EO403=0,EXPORT!EO403="",EXPORT!EO403="0"),"","C")</f>
        <v/>
      </c>
      <c r="I403" s="18" t="str">
        <f>IF(OR(EXPORT!EP403=0,EXPORT!EP403="",EXPORT!EP403="0"),"","D")</f>
        <v/>
      </c>
      <c r="J403" s="18" t="str">
        <f>IF(OR(EXPORT!EQ403=0,EXPORT!EQ403="",EXPORT!EQ403="0"),"","E")</f>
        <v/>
      </c>
      <c r="K403" s="18" t="str">
        <f>IF(OR(EXPORT!ER403=0,EXPORT!ER403="",EXPORT!ER403="0"),"","F")</f>
        <v/>
      </c>
      <c r="L403" s="18" t="str">
        <f>IF(OR(EXPORT!ES403=0,EXPORT!ES403="",EXPORT!ES403="0"),"","G")</f>
        <v/>
      </c>
      <c r="M403" s="18" t="str">
        <f>IF(OR(EXPORT!ET403=0,EXPORT!ET403="",EXPORT!ET403="0"),"","H")</f>
        <v/>
      </c>
      <c r="N403" s="18" t="str">
        <f>IF(OR(EXPORT!EU403=0,EXPORT!EU403="",EXPORT!EU403="0"),"","L")</f>
        <v/>
      </c>
      <c r="O403" s="18" t="str">
        <f>IF(OR(EXPORT!EV403=0,EXPORT!EV403="",EXPORT!EV403="0"),"","M")</f>
        <v/>
      </c>
      <c r="P403" s="18" t="str">
        <f>IF(OR(EXPORT!EW403=0,EXPORT!EW403="",EXPORT!EW403="0"),"","N")</f>
        <v/>
      </c>
      <c r="Q403" s="18" t="str">
        <f>IF(OR(EXPORT!EX403=0,EXPORT!EX403="",EXPORT!EX403="0"),"","O")</f>
        <v/>
      </c>
      <c r="R403" s="18" t="str">
        <f>IF(OR(EXPORT!EY403=0,EXPORT!EY403="",EXPORT!EY403="0"),"","P")</f>
        <v/>
      </c>
      <c r="S403" s="18" t="str">
        <f>IF(OR(EXPORT!EZ403=0,EXPORT!EZ403="",EXPORT!EZ403="0"),"","W")</f>
        <v/>
      </c>
      <c r="T403" s="18" t="str">
        <f>IF(OR(EXPORT!FA403=0,EXPORT!FA403="",EXPORT!FA403="0"),"","frei")</f>
        <v/>
      </c>
      <c r="U403" s="18" t="str">
        <f t="shared" si="104"/>
        <v/>
      </c>
      <c r="V403" s="18" t="str">
        <f>IF(A403=3,ROUND(EXPORT!F403,0),"")</f>
        <v/>
      </c>
      <c r="W403" s="18" t="str">
        <f>IF(A403=3,ROUND(EXPORT!J403,0),"")</f>
        <v/>
      </c>
      <c r="X403" s="18" t="str">
        <f>IF(A403=3,ROUND(EXPORT!I403,0),"")</f>
        <v/>
      </c>
      <c r="Y403" s="18" t="str">
        <f>IF(A403=3,ROUND(EXPORT!K403,0),"")</f>
        <v/>
      </c>
      <c r="Z403" s="18" t="str">
        <f>IF(A403=3,ROUND(EXPORT!EG403,1),"")</f>
        <v/>
      </c>
    </row>
    <row r="404" spans="1:26">
      <c r="A404" s="18">
        <f>EXPORT!A404</f>
        <v>0</v>
      </c>
      <c r="B404" s="18" t="str">
        <f>IF(ISBLANK(EXPORT!B404),"",EXPORT!B404)</f>
        <v/>
      </c>
      <c r="C404" s="18" t="str">
        <f t="shared" si="101"/>
        <v/>
      </c>
      <c r="D404" s="18" t="str">
        <f t="shared" si="102"/>
        <v/>
      </c>
      <c r="E404" s="18" t="str">
        <f t="shared" si="103"/>
        <v/>
      </c>
      <c r="F404" s="18" t="str">
        <f>IF(OR(EXPORT!EM404=0,EXPORT!EM404="",EXPORT!EM404="0"),"","A")</f>
        <v/>
      </c>
      <c r="G404" s="18" t="str">
        <f>IF(OR(EXPORT!EN404=0,EXPORT!EN404="",EXPORT!EN404="0"),"","B")</f>
        <v/>
      </c>
      <c r="H404" s="18" t="str">
        <f>IF(OR(EXPORT!EO404=0,EXPORT!EO404="",EXPORT!EO404="0"),"","C")</f>
        <v/>
      </c>
      <c r="I404" s="18" t="str">
        <f>IF(OR(EXPORT!EP404=0,EXPORT!EP404="",EXPORT!EP404="0"),"","D")</f>
        <v/>
      </c>
      <c r="J404" s="18" t="str">
        <f>IF(OR(EXPORT!EQ404=0,EXPORT!EQ404="",EXPORT!EQ404="0"),"","E")</f>
        <v/>
      </c>
      <c r="K404" s="18" t="str">
        <f>IF(OR(EXPORT!ER404=0,EXPORT!ER404="",EXPORT!ER404="0"),"","F")</f>
        <v/>
      </c>
      <c r="L404" s="18" t="str">
        <f>IF(OR(EXPORT!ES404=0,EXPORT!ES404="",EXPORT!ES404="0"),"","G")</f>
        <v/>
      </c>
      <c r="M404" s="18" t="str">
        <f>IF(OR(EXPORT!ET404=0,EXPORT!ET404="",EXPORT!ET404="0"),"","H")</f>
        <v/>
      </c>
      <c r="N404" s="18" t="str">
        <f>IF(OR(EXPORT!EU404=0,EXPORT!EU404="",EXPORT!EU404="0"),"","L")</f>
        <v/>
      </c>
      <c r="O404" s="18" t="str">
        <f>IF(OR(EXPORT!EV404=0,EXPORT!EV404="",EXPORT!EV404="0"),"","M")</f>
        <v/>
      </c>
      <c r="P404" s="18" t="str">
        <f>IF(OR(EXPORT!EW404=0,EXPORT!EW404="",EXPORT!EW404="0"),"","N")</f>
        <v/>
      </c>
      <c r="Q404" s="18" t="str">
        <f>IF(OR(EXPORT!EX404=0,EXPORT!EX404="",EXPORT!EX404="0"),"","O")</f>
        <v/>
      </c>
      <c r="R404" s="18" t="str">
        <f>IF(OR(EXPORT!EY404=0,EXPORT!EY404="",EXPORT!EY404="0"),"","P")</f>
        <v/>
      </c>
      <c r="S404" s="18" t="str">
        <f>IF(OR(EXPORT!EZ404=0,EXPORT!EZ404="",EXPORT!EZ404="0"),"","W")</f>
        <v/>
      </c>
      <c r="T404" s="18" t="str">
        <f>IF(OR(EXPORT!FA404=0,EXPORT!FA404="",EXPORT!FA404="0"),"","frei")</f>
        <v/>
      </c>
      <c r="U404" s="18" t="str">
        <f t="shared" si="104"/>
        <v/>
      </c>
      <c r="V404" s="18" t="str">
        <f>IF(A404=3,ROUND(EXPORT!F404,0),"")</f>
        <v/>
      </c>
      <c r="W404" s="18" t="str">
        <f>IF(A404=3,ROUND(EXPORT!J404,0),"")</f>
        <v/>
      </c>
      <c r="X404" s="18" t="str">
        <f>IF(A404=3,ROUND(EXPORT!I404,0),"")</f>
        <v/>
      </c>
      <c r="Y404" s="18" t="str">
        <f>IF(A404=3,ROUND(EXPORT!K404,0),"")</f>
        <v/>
      </c>
      <c r="Z404" s="18" t="str">
        <f>IF(A404=3,ROUND(EXPORT!EG404,1),"")</f>
        <v/>
      </c>
    </row>
    <row r="405" spans="1:26">
      <c r="A405" s="18">
        <f>EXPORT!A405</f>
        <v>0</v>
      </c>
      <c r="B405" s="18" t="str">
        <f>IF(ISBLANK(EXPORT!B405),"",EXPORT!B405)</f>
        <v/>
      </c>
      <c r="C405" s="18" t="str">
        <f t="shared" si="101"/>
        <v/>
      </c>
      <c r="D405" s="18" t="str">
        <f t="shared" si="102"/>
        <v/>
      </c>
      <c r="E405" s="18" t="str">
        <f t="shared" si="103"/>
        <v/>
      </c>
      <c r="F405" s="18" t="str">
        <f>IF(OR(EXPORT!EM405=0,EXPORT!EM405="",EXPORT!EM405="0"),"","A")</f>
        <v/>
      </c>
      <c r="G405" s="18" t="str">
        <f>IF(OR(EXPORT!EN405=0,EXPORT!EN405="",EXPORT!EN405="0"),"","B")</f>
        <v/>
      </c>
      <c r="H405" s="18" t="str">
        <f>IF(OR(EXPORT!EO405=0,EXPORT!EO405="",EXPORT!EO405="0"),"","C")</f>
        <v/>
      </c>
      <c r="I405" s="18" t="str">
        <f>IF(OR(EXPORT!EP405=0,EXPORT!EP405="",EXPORT!EP405="0"),"","D")</f>
        <v/>
      </c>
      <c r="J405" s="18" t="str">
        <f>IF(OR(EXPORT!EQ405=0,EXPORT!EQ405="",EXPORT!EQ405="0"),"","E")</f>
        <v/>
      </c>
      <c r="K405" s="18" t="str">
        <f>IF(OR(EXPORT!ER405=0,EXPORT!ER405="",EXPORT!ER405="0"),"","F")</f>
        <v/>
      </c>
      <c r="L405" s="18" t="str">
        <f>IF(OR(EXPORT!ES405=0,EXPORT!ES405="",EXPORT!ES405="0"),"","G")</f>
        <v/>
      </c>
      <c r="M405" s="18" t="str">
        <f>IF(OR(EXPORT!ET405=0,EXPORT!ET405="",EXPORT!ET405="0"),"","H")</f>
        <v/>
      </c>
      <c r="N405" s="18" t="str">
        <f>IF(OR(EXPORT!EU405=0,EXPORT!EU405="",EXPORT!EU405="0"),"","L")</f>
        <v/>
      </c>
      <c r="O405" s="18" t="str">
        <f>IF(OR(EXPORT!EV405=0,EXPORT!EV405="",EXPORT!EV405="0"),"","M")</f>
        <v/>
      </c>
      <c r="P405" s="18" t="str">
        <f>IF(OR(EXPORT!EW405=0,EXPORT!EW405="",EXPORT!EW405="0"),"","N")</f>
        <v/>
      </c>
      <c r="Q405" s="18" t="str">
        <f>IF(OR(EXPORT!EX405=0,EXPORT!EX405="",EXPORT!EX405="0"),"","O")</f>
        <v/>
      </c>
      <c r="R405" s="18" t="str">
        <f>IF(OR(EXPORT!EY405=0,EXPORT!EY405="",EXPORT!EY405="0"),"","P")</f>
        <v/>
      </c>
      <c r="S405" s="18" t="str">
        <f>IF(OR(EXPORT!EZ405=0,EXPORT!EZ405="",EXPORT!EZ405="0"),"","W")</f>
        <v/>
      </c>
      <c r="T405" s="18" t="str">
        <f>IF(OR(EXPORT!FA405=0,EXPORT!FA405="",EXPORT!FA405="0"),"","frei")</f>
        <v/>
      </c>
      <c r="U405" s="18" t="str">
        <f t="shared" si="104"/>
        <v/>
      </c>
      <c r="V405" s="18" t="str">
        <f>IF(A405=3,ROUND(EXPORT!F405,0),"")</f>
        <v/>
      </c>
      <c r="W405" s="18" t="str">
        <f>IF(A405=3,ROUND(EXPORT!J405,0),"")</f>
        <v/>
      </c>
      <c r="X405" s="18" t="str">
        <f>IF(A405=3,ROUND(EXPORT!I405,0),"")</f>
        <v/>
      </c>
      <c r="Y405" s="18" t="str">
        <f>IF(A405=3,ROUND(EXPORT!K405,0),"")</f>
        <v/>
      </c>
      <c r="Z405" s="18" t="str">
        <f>IF(A405=3,ROUND(EXPORT!EG405,1),"")</f>
        <v/>
      </c>
    </row>
    <row r="406" spans="1:26">
      <c r="A406" s="18">
        <f>EXPORT!A406</f>
        <v>0</v>
      </c>
      <c r="B406" s="18" t="str">
        <f>IF(ISBLANK(EXPORT!B406),"",EXPORT!B406)</f>
        <v/>
      </c>
      <c r="C406" s="18" t="str">
        <f t="shared" si="101"/>
        <v/>
      </c>
      <c r="D406" s="18" t="str">
        <f t="shared" si="102"/>
        <v/>
      </c>
      <c r="E406" s="18" t="str">
        <f t="shared" si="103"/>
        <v/>
      </c>
      <c r="F406" s="18" t="str">
        <f>IF(OR(EXPORT!EM406=0,EXPORT!EM406="",EXPORT!EM406="0"),"","A")</f>
        <v/>
      </c>
      <c r="G406" s="18" t="str">
        <f>IF(OR(EXPORT!EN406=0,EXPORT!EN406="",EXPORT!EN406="0"),"","B")</f>
        <v/>
      </c>
      <c r="H406" s="18" t="str">
        <f>IF(OR(EXPORT!EO406=0,EXPORT!EO406="",EXPORT!EO406="0"),"","C")</f>
        <v/>
      </c>
      <c r="I406" s="18" t="str">
        <f>IF(OR(EXPORT!EP406=0,EXPORT!EP406="",EXPORT!EP406="0"),"","D")</f>
        <v/>
      </c>
      <c r="J406" s="18" t="str">
        <f>IF(OR(EXPORT!EQ406=0,EXPORT!EQ406="",EXPORT!EQ406="0"),"","E")</f>
        <v/>
      </c>
      <c r="K406" s="18" t="str">
        <f>IF(OR(EXPORT!ER406=0,EXPORT!ER406="",EXPORT!ER406="0"),"","F")</f>
        <v/>
      </c>
      <c r="L406" s="18" t="str">
        <f>IF(OR(EXPORT!ES406=0,EXPORT!ES406="",EXPORT!ES406="0"),"","G")</f>
        <v/>
      </c>
      <c r="M406" s="18" t="str">
        <f>IF(OR(EXPORT!ET406=0,EXPORT!ET406="",EXPORT!ET406="0"),"","H")</f>
        <v/>
      </c>
      <c r="N406" s="18" t="str">
        <f>IF(OR(EXPORT!EU406=0,EXPORT!EU406="",EXPORT!EU406="0"),"","L")</f>
        <v/>
      </c>
      <c r="O406" s="18" t="str">
        <f>IF(OR(EXPORT!EV406=0,EXPORT!EV406="",EXPORT!EV406="0"),"","M")</f>
        <v/>
      </c>
      <c r="P406" s="18" t="str">
        <f>IF(OR(EXPORT!EW406=0,EXPORT!EW406="",EXPORT!EW406="0"),"","N")</f>
        <v/>
      </c>
      <c r="Q406" s="18" t="str">
        <f>IF(OR(EXPORT!EX406=0,EXPORT!EX406="",EXPORT!EX406="0"),"","O")</f>
        <v/>
      </c>
      <c r="R406" s="18" t="str">
        <f>IF(OR(EXPORT!EY406=0,EXPORT!EY406="",EXPORT!EY406="0"),"","P")</f>
        <v/>
      </c>
      <c r="S406" s="18" t="str">
        <f>IF(OR(EXPORT!EZ406=0,EXPORT!EZ406="",EXPORT!EZ406="0"),"","W")</f>
        <v/>
      </c>
      <c r="T406" s="18" t="str">
        <f>IF(OR(EXPORT!FA406=0,EXPORT!FA406="",EXPORT!FA406="0"),"","frei")</f>
        <v/>
      </c>
      <c r="U406" s="18" t="str">
        <f t="shared" si="104"/>
        <v/>
      </c>
      <c r="V406" s="18" t="str">
        <f>IF(A406=3,ROUND(EXPORT!F406,0),"")</f>
        <v/>
      </c>
      <c r="W406" s="18" t="str">
        <f>IF(A406=3,ROUND(EXPORT!J406,0),"")</f>
        <v/>
      </c>
      <c r="X406" s="18" t="str">
        <f>IF(A406=3,ROUND(EXPORT!I406,0),"")</f>
        <v/>
      </c>
      <c r="Y406" s="18" t="str">
        <f>IF(A406=3,ROUND(EXPORT!K406,0),"")</f>
        <v/>
      </c>
      <c r="Z406" s="18" t="str">
        <f>IF(A406=3,ROUND(EXPORT!EG406,1),"")</f>
        <v/>
      </c>
    </row>
    <row r="407" spans="1:26">
      <c r="A407" s="18">
        <f>EXPORT!A407</f>
        <v>0</v>
      </c>
      <c r="B407" s="18" t="str">
        <f>IF(ISBLANK(EXPORT!B407),"",EXPORT!B407)</f>
        <v/>
      </c>
      <c r="C407" s="18" t="str">
        <f t="shared" si="101"/>
        <v/>
      </c>
      <c r="D407" s="18" t="str">
        <f t="shared" si="102"/>
        <v/>
      </c>
      <c r="E407" s="18" t="str">
        <f t="shared" si="103"/>
        <v/>
      </c>
      <c r="F407" s="18" t="str">
        <f>IF(OR(EXPORT!EM407=0,EXPORT!EM407="",EXPORT!EM407="0"),"","A")</f>
        <v/>
      </c>
      <c r="G407" s="18" t="str">
        <f>IF(OR(EXPORT!EN407=0,EXPORT!EN407="",EXPORT!EN407="0"),"","B")</f>
        <v/>
      </c>
      <c r="H407" s="18" t="str">
        <f>IF(OR(EXPORT!EO407=0,EXPORT!EO407="",EXPORT!EO407="0"),"","C")</f>
        <v/>
      </c>
      <c r="I407" s="18" t="str">
        <f>IF(OR(EXPORT!EP407=0,EXPORT!EP407="",EXPORT!EP407="0"),"","D")</f>
        <v/>
      </c>
      <c r="J407" s="18" t="str">
        <f>IF(OR(EXPORT!EQ407=0,EXPORT!EQ407="",EXPORT!EQ407="0"),"","E")</f>
        <v/>
      </c>
      <c r="K407" s="18" t="str">
        <f>IF(OR(EXPORT!ER407=0,EXPORT!ER407="",EXPORT!ER407="0"),"","F")</f>
        <v/>
      </c>
      <c r="L407" s="18" t="str">
        <f>IF(OR(EXPORT!ES407=0,EXPORT!ES407="",EXPORT!ES407="0"),"","G")</f>
        <v/>
      </c>
      <c r="M407" s="18" t="str">
        <f>IF(OR(EXPORT!ET407=0,EXPORT!ET407="",EXPORT!ET407="0"),"","H")</f>
        <v/>
      </c>
      <c r="N407" s="18" t="str">
        <f>IF(OR(EXPORT!EU407=0,EXPORT!EU407="",EXPORT!EU407="0"),"","L")</f>
        <v/>
      </c>
      <c r="O407" s="18" t="str">
        <f>IF(OR(EXPORT!EV407=0,EXPORT!EV407="",EXPORT!EV407="0"),"","M")</f>
        <v/>
      </c>
      <c r="P407" s="18" t="str">
        <f>IF(OR(EXPORT!EW407=0,EXPORT!EW407="",EXPORT!EW407="0"),"","N")</f>
        <v/>
      </c>
      <c r="Q407" s="18" t="str">
        <f>IF(OR(EXPORT!EX407=0,EXPORT!EX407="",EXPORT!EX407="0"),"","O")</f>
        <v/>
      </c>
      <c r="R407" s="18" t="str">
        <f>IF(OR(EXPORT!EY407=0,EXPORT!EY407="",EXPORT!EY407="0"),"","P")</f>
        <v/>
      </c>
      <c r="S407" s="18" t="str">
        <f>IF(OR(EXPORT!EZ407=0,EXPORT!EZ407="",EXPORT!EZ407="0"),"","W")</f>
        <v/>
      </c>
      <c r="T407" s="18" t="str">
        <f>IF(OR(EXPORT!FA407=0,EXPORT!FA407="",EXPORT!FA407="0"),"","frei")</f>
        <v/>
      </c>
      <c r="U407" s="18" t="str">
        <f t="shared" si="104"/>
        <v/>
      </c>
      <c r="V407" s="18" t="str">
        <f>IF(A407=3,ROUND(EXPORT!F407,0),"")</f>
        <v/>
      </c>
      <c r="W407" s="18" t="str">
        <f>IF(A407=3,ROUND(EXPORT!J407,0),"")</f>
        <v/>
      </c>
      <c r="X407" s="18" t="str">
        <f>IF(A407=3,ROUND(EXPORT!I407,0),"")</f>
        <v/>
      </c>
      <c r="Y407" s="18" t="str">
        <f>IF(A407=3,ROUND(EXPORT!K407,0),"")</f>
        <v/>
      </c>
      <c r="Z407" s="18" t="str">
        <f>IF(A407=3,ROUND(EXPORT!EG407,1),"")</f>
        <v/>
      </c>
    </row>
    <row r="408" spans="1:26">
      <c r="A408" s="18">
        <f>EXPORT!A408</f>
        <v>0</v>
      </c>
      <c r="B408" s="18" t="str">
        <f>IF(ISBLANK(EXPORT!B408),"",EXPORT!B408)</f>
        <v/>
      </c>
      <c r="C408" s="18" t="str">
        <f t="shared" si="101"/>
        <v/>
      </c>
      <c r="D408" s="18" t="str">
        <f t="shared" si="102"/>
        <v/>
      </c>
      <c r="E408" s="18" t="str">
        <f t="shared" si="103"/>
        <v/>
      </c>
      <c r="F408" s="18" t="str">
        <f>IF(OR(EXPORT!EM408=0,EXPORT!EM408="",EXPORT!EM408="0"),"","A")</f>
        <v/>
      </c>
      <c r="G408" s="18" t="str">
        <f>IF(OR(EXPORT!EN408=0,EXPORT!EN408="",EXPORT!EN408="0"),"","B")</f>
        <v/>
      </c>
      <c r="H408" s="18" t="str">
        <f>IF(OR(EXPORT!EO408=0,EXPORT!EO408="",EXPORT!EO408="0"),"","C")</f>
        <v/>
      </c>
      <c r="I408" s="18" t="str">
        <f>IF(OR(EXPORT!EP408=0,EXPORT!EP408="",EXPORT!EP408="0"),"","D")</f>
        <v/>
      </c>
      <c r="J408" s="18" t="str">
        <f>IF(OR(EXPORT!EQ408=0,EXPORT!EQ408="",EXPORT!EQ408="0"),"","E")</f>
        <v/>
      </c>
      <c r="K408" s="18" t="str">
        <f>IF(OR(EXPORT!ER408=0,EXPORT!ER408="",EXPORT!ER408="0"),"","F")</f>
        <v/>
      </c>
      <c r="L408" s="18" t="str">
        <f>IF(OR(EXPORT!ES408=0,EXPORT!ES408="",EXPORT!ES408="0"),"","G")</f>
        <v/>
      </c>
      <c r="M408" s="18" t="str">
        <f>IF(OR(EXPORT!ET408=0,EXPORT!ET408="",EXPORT!ET408="0"),"","H")</f>
        <v/>
      </c>
      <c r="N408" s="18" t="str">
        <f>IF(OR(EXPORT!EU408=0,EXPORT!EU408="",EXPORT!EU408="0"),"","L")</f>
        <v/>
      </c>
      <c r="O408" s="18" t="str">
        <f>IF(OR(EXPORT!EV408=0,EXPORT!EV408="",EXPORT!EV408="0"),"","M")</f>
        <v/>
      </c>
      <c r="P408" s="18" t="str">
        <f>IF(OR(EXPORT!EW408=0,EXPORT!EW408="",EXPORT!EW408="0"),"","N")</f>
        <v/>
      </c>
      <c r="Q408" s="18" t="str">
        <f>IF(OR(EXPORT!EX408=0,EXPORT!EX408="",EXPORT!EX408="0"),"","O")</f>
        <v/>
      </c>
      <c r="R408" s="18" t="str">
        <f>IF(OR(EXPORT!EY408=0,EXPORT!EY408="",EXPORT!EY408="0"),"","P")</f>
        <v/>
      </c>
      <c r="S408" s="18" t="str">
        <f>IF(OR(EXPORT!EZ408=0,EXPORT!EZ408="",EXPORT!EZ408="0"),"","W")</f>
        <v/>
      </c>
      <c r="T408" s="18" t="str">
        <f>IF(OR(EXPORT!FA408=0,EXPORT!FA408="",EXPORT!FA408="0"),"","frei")</f>
        <v/>
      </c>
      <c r="U408" s="18" t="str">
        <f t="shared" si="104"/>
        <v/>
      </c>
      <c r="V408" s="18" t="str">
        <f>IF(A408=3,ROUND(EXPORT!F408,0),"")</f>
        <v/>
      </c>
      <c r="W408" s="18" t="str">
        <f>IF(A408=3,ROUND(EXPORT!J408,0),"")</f>
        <v/>
      </c>
      <c r="X408" s="18" t="str">
        <f>IF(A408=3,ROUND(EXPORT!I408,0),"")</f>
        <v/>
      </c>
      <c r="Y408" s="18" t="str">
        <f>IF(A408=3,ROUND(EXPORT!K408,0),"")</f>
        <v/>
      </c>
      <c r="Z408" s="18" t="str">
        <f>IF(A408=3,ROUND(EXPORT!EG408,1),"")</f>
        <v/>
      </c>
    </row>
  </sheetData>
  <conditionalFormatting sqref="AG79:AG84 AA45:AG78">
    <cfRule type="expression" dxfId="49" priority="35">
      <formula>IF($A45=2,TRUE,FALSE)</formula>
    </cfRule>
    <cfRule type="expression" dxfId="48" priority="36">
      <formula>IF($A45=1,TRUE,FALSE)</formula>
    </cfRule>
  </conditionalFormatting>
  <conditionalFormatting sqref="AA285:AF296">
    <cfRule type="expression" dxfId="47" priority="41">
      <formula>IF($A285=2,TRUE,FALSE)</formula>
    </cfRule>
    <cfRule type="expression" dxfId="46" priority="42">
      <formula>IF($A285=1,TRUE,FALSE)</formula>
    </cfRule>
  </conditionalFormatting>
  <conditionalFormatting sqref="AA297:AF297">
    <cfRule type="expression" dxfId="45" priority="39">
      <formula>IF($A297=2,TRUE,FALSE)</formula>
    </cfRule>
    <cfRule type="expression" dxfId="44" priority="40">
      <formula>IF($A297=1,TRUE,FALSE)</formula>
    </cfRule>
  </conditionalFormatting>
  <conditionalFormatting sqref="AA39:AF39">
    <cfRule type="expression" dxfId="43" priority="45">
      <formula>IF($A39=2,TRUE,FALSE)</formula>
    </cfRule>
    <cfRule type="expression" dxfId="42" priority="46">
      <formula>IF($A39=1,TRUE,FALSE)</formula>
    </cfRule>
  </conditionalFormatting>
  <conditionalFormatting sqref="AA40:AF44">
    <cfRule type="expression" dxfId="41" priority="43">
      <formula>IF($A40=2,TRUE,FALSE)</formula>
    </cfRule>
    <cfRule type="expression" dxfId="40" priority="44">
      <formula>IF($A40=1,TRUE,FALSE)</formula>
    </cfRule>
  </conditionalFormatting>
  <conditionalFormatting sqref="V4:Z411 A4:U408 AA304:XFD408 AG39:XFD44 AA4:XFD38 AG285:XFD303 AH45:XFD284">
    <cfRule type="expression" dxfId="39" priority="47">
      <formula>IF($A4=2,TRUE,FALSE)</formula>
    </cfRule>
    <cfRule type="expression" dxfId="38" priority="48">
      <formula>IF($A4=1,TRUE,FALSE)</formula>
    </cfRule>
  </conditionalFormatting>
  <conditionalFormatting sqref="AA199:AF199">
    <cfRule type="expression" dxfId="37" priority="15">
      <formula>IF($A199=2,TRUE,FALSE)</formula>
    </cfRule>
    <cfRule type="expression" dxfId="36" priority="16">
      <formula>IF($A199=1,TRUE,FALSE)</formula>
    </cfRule>
  </conditionalFormatting>
  <conditionalFormatting sqref="AA200:AF204">
    <cfRule type="expression" dxfId="35" priority="13">
      <formula>IF($A200=2,TRUE,FALSE)</formula>
    </cfRule>
    <cfRule type="expression" dxfId="34" priority="14">
      <formula>IF($A200=1,TRUE,FALSE)</formula>
    </cfRule>
  </conditionalFormatting>
  <conditionalFormatting sqref="AG239:AG244 AA205:AG238">
    <cfRule type="expression" dxfId="33" priority="11">
      <formula>IF($A205=2,TRUE,FALSE)</formula>
    </cfRule>
    <cfRule type="expression" dxfId="32" priority="12">
      <formula>IF($A205=1,TRUE,FALSE)</formula>
    </cfRule>
  </conditionalFormatting>
  <conditionalFormatting sqref="AA239:AF239">
    <cfRule type="expression" dxfId="31" priority="9">
      <formula>IF($A239=2,TRUE,FALSE)</formula>
    </cfRule>
    <cfRule type="expression" dxfId="30" priority="10">
      <formula>IF($A239=1,TRUE,FALSE)</formula>
    </cfRule>
  </conditionalFormatting>
  <conditionalFormatting sqref="AA298:AF303">
    <cfRule type="expression" dxfId="29" priority="37">
      <formula>IF($A298=2,TRUE,FALSE)</formula>
    </cfRule>
    <cfRule type="expression" dxfId="28" priority="38">
      <formula>IF($A298=1,TRUE,FALSE)</formula>
    </cfRule>
  </conditionalFormatting>
  <conditionalFormatting sqref="AA79:AF79">
    <cfRule type="expression" dxfId="27" priority="33">
      <formula>IF($A79=2,TRUE,FALSE)</formula>
    </cfRule>
    <cfRule type="expression" dxfId="26" priority="34">
      <formula>IF($A79=1,TRUE,FALSE)</formula>
    </cfRule>
  </conditionalFormatting>
  <conditionalFormatting sqref="AA80:AF84">
    <cfRule type="expression" dxfId="25" priority="31">
      <formula>IF($A80=2,TRUE,FALSE)</formula>
    </cfRule>
    <cfRule type="expression" dxfId="24" priority="32">
      <formula>IF($A80=1,TRUE,FALSE)</formula>
    </cfRule>
  </conditionalFormatting>
  <conditionalFormatting sqref="AG119:AG124 AA85:AG118">
    <cfRule type="expression" dxfId="23" priority="29">
      <formula>IF($A85=2,TRUE,FALSE)</formula>
    </cfRule>
    <cfRule type="expression" dxfId="22" priority="30">
      <formula>IF($A85=1,TRUE,FALSE)</formula>
    </cfRule>
  </conditionalFormatting>
  <conditionalFormatting sqref="AA119:AF119">
    <cfRule type="expression" dxfId="21" priority="27">
      <formula>IF($A119=2,TRUE,FALSE)</formula>
    </cfRule>
    <cfRule type="expression" dxfId="20" priority="28">
      <formula>IF($A119=1,TRUE,FALSE)</formula>
    </cfRule>
  </conditionalFormatting>
  <conditionalFormatting sqref="AA120:AF124">
    <cfRule type="expression" dxfId="19" priority="25">
      <formula>IF($A120=2,TRUE,FALSE)</formula>
    </cfRule>
    <cfRule type="expression" dxfId="18" priority="26">
      <formula>IF($A120=1,TRUE,FALSE)</formula>
    </cfRule>
  </conditionalFormatting>
  <conditionalFormatting sqref="AG159:AG164 AA125:AG158">
    <cfRule type="expression" dxfId="17" priority="23">
      <formula>IF($A125=2,TRUE,FALSE)</formula>
    </cfRule>
    <cfRule type="expression" dxfId="16" priority="24">
      <formula>IF($A125=1,TRUE,FALSE)</formula>
    </cfRule>
  </conditionalFormatting>
  <conditionalFormatting sqref="AA159:AF159">
    <cfRule type="expression" dxfId="15" priority="21">
      <formula>IF($A159=2,TRUE,FALSE)</formula>
    </cfRule>
    <cfRule type="expression" dxfId="14" priority="22">
      <formula>IF($A159=1,TRUE,FALSE)</formula>
    </cfRule>
  </conditionalFormatting>
  <conditionalFormatting sqref="AA160:AF164">
    <cfRule type="expression" dxfId="13" priority="19">
      <formula>IF($A160=2,TRUE,FALSE)</formula>
    </cfRule>
    <cfRule type="expression" dxfId="12" priority="20">
      <formula>IF($A160=1,TRUE,FALSE)</formula>
    </cfRule>
  </conditionalFormatting>
  <conditionalFormatting sqref="AG199:AG204 AA165:AG198">
    <cfRule type="expression" dxfId="11" priority="17">
      <formula>IF($A165=2,TRUE,FALSE)</formula>
    </cfRule>
    <cfRule type="expression" dxfId="10" priority="18">
      <formula>IF($A165=1,TRUE,FALSE)</formula>
    </cfRule>
  </conditionalFormatting>
  <conditionalFormatting sqref="AA240:AF244">
    <cfRule type="expression" dxfId="9" priority="7">
      <formula>IF($A240=2,TRUE,FALSE)</formula>
    </cfRule>
    <cfRule type="expression" dxfId="8" priority="8">
      <formula>IF($A240=1,TRUE,FALSE)</formula>
    </cfRule>
  </conditionalFormatting>
  <conditionalFormatting sqref="AG279:AG284 AA245:AG278">
    <cfRule type="expression" dxfId="7" priority="5">
      <formula>IF($A245=2,TRUE,FALSE)</formula>
    </cfRule>
    <cfRule type="expression" dxfId="6" priority="6">
      <formula>IF($A245=1,TRUE,FALSE)</formula>
    </cfRule>
  </conditionalFormatting>
  <conditionalFormatting sqref="AA279:AF279">
    <cfRule type="expression" dxfId="5" priority="3">
      <formula>IF($A279=2,TRUE,FALSE)</formula>
    </cfRule>
    <cfRule type="expression" dxfId="4" priority="4">
      <formula>IF($A279=1,TRUE,FALSE)</formula>
    </cfRule>
  </conditionalFormatting>
  <conditionalFormatting sqref="AA280:AF284">
    <cfRule type="expression" dxfId="3" priority="1">
      <formula>IF($A280=2,TRUE,FALSE)</formula>
    </cfRule>
    <cfRule type="expression" dxfId="2" priority="2">
      <formula>IF($A280=1,TRUE,FALSE)</formula>
    </cfRule>
  </conditionalFormatting>
  <conditionalFormatting sqref="A3:XFD3">
    <cfRule type="expression" dxfId="1" priority="49">
      <formula>IF($A3=2,TRUE,FALSE)</formula>
    </cfRule>
    <cfRule type="expression" dxfId="0" priority="50">
      <formula>IF($A3=1,TRUE,FALSE)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48"/>
  <sheetViews>
    <sheetView zoomScale="55" zoomScaleNormal="55" zoomScaleSheetLayoutView="55" workbookViewId="0">
      <selection activeCell="N3" sqref="N3"/>
    </sheetView>
  </sheetViews>
  <sheetFormatPr baseColWidth="10" defaultColWidth="11" defaultRowHeight="38.25"/>
  <cols>
    <col min="1" max="1" width="5.625" style="13" customWidth="1"/>
    <col min="2" max="2" width="90.625" style="14" customWidth="1"/>
    <col min="3" max="3" width="10.625" style="14" customWidth="1"/>
    <col min="4" max="4" width="90.625" style="14" customWidth="1"/>
    <col min="5" max="5" width="5.625" style="14" customWidth="1"/>
    <col min="6" max="6" width="19.875" style="12" hidden="1" customWidth="1"/>
    <col min="7" max="7" width="17.125" style="12" hidden="1" customWidth="1"/>
    <col min="8" max="8" width="15.625" style="12" hidden="1" customWidth="1"/>
    <col min="9" max="9" width="18.875" style="12" hidden="1" customWidth="1"/>
    <col min="10" max="10" width="30" style="12" hidden="1" customWidth="1"/>
    <col min="11" max="11" width="75" style="12" hidden="1" customWidth="1"/>
    <col min="12" max="12" width="11" style="12" hidden="1" customWidth="1"/>
    <col min="13" max="13" width="11" style="12"/>
    <col min="14" max="14" width="39.125" style="12" customWidth="1"/>
    <col min="15" max="16384" width="11" style="12"/>
  </cols>
  <sheetData>
    <row r="2" spans="1:14" s="4" customFormat="1" ht="124.5" customHeight="1">
      <c r="A2" s="167" t="s">
        <v>317</v>
      </c>
      <c r="B2" s="167"/>
      <c r="C2" s="167"/>
      <c r="D2" s="167"/>
      <c r="E2" s="167"/>
      <c r="F2" s="4" t="s">
        <v>279</v>
      </c>
      <c r="G2" s="4" t="s">
        <v>280</v>
      </c>
      <c r="H2" s="4" t="s">
        <v>281</v>
      </c>
      <c r="I2" s="4" t="s">
        <v>282</v>
      </c>
      <c r="K2" s="4" t="s">
        <v>318</v>
      </c>
      <c r="N2" s="85" t="s">
        <v>319</v>
      </c>
    </row>
    <row r="3" spans="1:14" s="5" customFormat="1" ht="50.25" customHeight="1">
      <c r="A3" s="164" t="str">
        <f>TEXT(Allergene!B2+K11,"TTTT")&amp;", "&amp;TEXT(Allergene!B2+K11,"TT.MM.JJJJ")</f>
        <v>Sonntag, 20.09.2026</v>
      </c>
      <c r="B3" s="164"/>
      <c r="C3" s="164"/>
      <c r="D3" s="164"/>
      <c r="E3" s="164"/>
      <c r="K3" s="5" t="s">
        <v>0</v>
      </c>
      <c r="L3" s="5">
        <v>0</v>
      </c>
      <c r="N3" s="86" t="s">
        <v>14</v>
      </c>
    </row>
    <row r="4" spans="1:14" s="6" customFormat="1" ht="45" customHeight="1" thickBot="1">
      <c r="A4" s="84"/>
      <c r="B4" s="83"/>
      <c r="F4" s="6">
        <f>6+(K11*40)</f>
        <v>246</v>
      </c>
      <c r="G4" s="6">
        <f>8+(K11*40)</f>
        <v>248</v>
      </c>
      <c r="H4" s="6">
        <f>6+(K11*40)</f>
        <v>246</v>
      </c>
      <c r="I4" s="6">
        <f>29+(K11*40)</f>
        <v>269</v>
      </c>
      <c r="K4" s="5" t="s">
        <v>11</v>
      </c>
      <c r="L4" s="5">
        <v>1</v>
      </c>
    </row>
    <row r="5" spans="1:14" s="6" customFormat="1" ht="45" customHeight="1" thickBot="1">
      <c r="A5" s="79"/>
      <c r="B5" s="60" t="s">
        <v>2</v>
      </c>
      <c r="C5" s="134"/>
      <c r="D5" s="60" t="s">
        <v>1</v>
      </c>
      <c r="F5" s="6">
        <f>10+(K11*40)</f>
        <v>250</v>
      </c>
      <c r="G5" s="6">
        <f>14+(K11*40)</f>
        <v>254</v>
      </c>
      <c r="H5" s="6">
        <f>18+(K11*40)</f>
        <v>258</v>
      </c>
      <c r="K5" s="5" t="s">
        <v>10</v>
      </c>
      <c r="L5" s="5">
        <v>2</v>
      </c>
    </row>
    <row r="6" spans="1:14" s="6" customFormat="1" ht="45" customHeight="1">
      <c r="A6" s="79"/>
      <c r="B6" s="36" t="str">
        <f ca="1">INDIRECT("Allergene!E"&amp;F4)</f>
        <v>Rindsuppe mit Grießdukaten (ACGL)</v>
      </c>
      <c r="C6" s="135"/>
      <c r="D6" s="36" t="str">
        <f ca="1">INDIRECT("Allergene!E"&amp;I4)</f>
        <v>Schwarzwurzelcremesuppe  (AGL)</v>
      </c>
      <c r="F6" s="6">
        <f>11+(K11*40)</f>
        <v>251</v>
      </c>
      <c r="G6" s="6">
        <f>15+(K11*40)</f>
        <v>255</v>
      </c>
      <c r="H6" s="6">
        <f>19+(K11*40)</f>
        <v>259</v>
      </c>
      <c r="I6" s="6">
        <f>31+(K11*40)</f>
        <v>271</v>
      </c>
      <c r="K6" s="5" t="s">
        <v>12</v>
      </c>
      <c r="L6" s="5">
        <v>3</v>
      </c>
    </row>
    <row r="7" spans="1:14" s="6" customFormat="1" ht="45" customHeight="1">
      <c r="A7" s="79"/>
      <c r="B7" s="39" t="str">
        <f ca="1">INDIRECT("Allergene!E"&amp;F5)</f>
        <v xml:space="preserve"> Gebackenes Putenschnitzel (AC)</v>
      </c>
      <c r="C7" s="135"/>
      <c r="D7" s="21"/>
      <c r="F7" s="6">
        <f>12+(K11*40)</f>
        <v>252</v>
      </c>
      <c r="G7" s="6">
        <f>16+(K11*40)</f>
        <v>256</v>
      </c>
      <c r="H7" s="6">
        <f>20+(K11*40)</f>
        <v>260</v>
      </c>
      <c r="I7" s="6">
        <f>32+(K11*40)</f>
        <v>272</v>
      </c>
      <c r="K7" s="5" t="s">
        <v>6</v>
      </c>
      <c r="L7" s="5">
        <v>4</v>
      </c>
    </row>
    <row r="8" spans="1:14" s="6" customFormat="1" ht="45" customHeight="1">
      <c r="A8" s="79"/>
      <c r="B8" s="41" t="str">
        <f ca="1">INDIRECT("Allergene!E"&amp;F6)</f>
        <v xml:space="preserve"> mit Gurkensalat  (GLM)</v>
      </c>
      <c r="C8" s="135"/>
      <c r="D8" s="39" t="str">
        <f ca="1">INDIRECT("Allergene!E"&amp;I6)</f>
        <v>Käsewurst (CGM)</v>
      </c>
      <c r="F8" s="6">
        <f>29+(K11*40)</f>
        <v>269</v>
      </c>
      <c r="G8" s="6">
        <f>29+(K11*40)</f>
        <v>269</v>
      </c>
      <c r="H8" s="6">
        <f>29+(K11*40)</f>
        <v>269</v>
      </c>
      <c r="K8" s="5" t="s">
        <v>13</v>
      </c>
      <c r="L8" s="5">
        <v>5</v>
      </c>
    </row>
    <row r="9" spans="1:14" s="6" customFormat="1" ht="45" customHeight="1">
      <c r="A9" s="79"/>
      <c r="B9" s="41" t="str">
        <f ca="1">INDIRECT("Allergene!E"&amp;F7)</f>
        <v xml:space="preserve"> und Petersilerdäpfel</v>
      </c>
      <c r="C9" s="135"/>
      <c r="D9" s="41" t="str">
        <f ca="1">INDIRECT("Allergene!E"&amp;I7)</f>
        <v>Brot (A)</v>
      </c>
      <c r="E9" s="25"/>
      <c r="F9" s="6">
        <f>9+(K11*40)</f>
        <v>249</v>
      </c>
      <c r="G9" s="6">
        <f>13+(K11*40)</f>
        <v>253</v>
      </c>
      <c r="H9" s="6">
        <f>17+(K11*40)</f>
        <v>257</v>
      </c>
      <c r="I9" s="6">
        <f>30+(K11*40)</f>
        <v>270</v>
      </c>
      <c r="K9" s="5" t="s">
        <v>14</v>
      </c>
      <c r="L9" s="5">
        <v>6</v>
      </c>
    </row>
    <row r="10" spans="1:14" s="6" customFormat="1" ht="45" customHeight="1">
      <c r="A10" s="80"/>
      <c r="B10" s="41" t="str">
        <f ca="1">INDIRECT("Allergene!E"&amp;F8)</f>
        <v>Schwarzwurzelcremesuppe  (AGL)</v>
      </c>
      <c r="C10" s="135"/>
      <c r="D10" s="21"/>
      <c r="E10" s="29"/>
    </row>
    <row r="11" spans="1:14" s="6" customFormat="1" ht="45" customHeight="1" thickBot="1">
      <c r="B11" s="45" t="str">
        <f ca="1">INDIRECT("Allergene!AA"&amp;F9)</f>
        <v xml:space="preserve">1150 Kcal / 62 g Fett / 59 g Proteine / 85 g KH / 7,1 BE </v>
      </c>
      <c r="C11" s="136"/>
      <c r="D11" s="45" t="str">
        <f ca="1">INDIRECT("Allergene!AA"&amp;I9)</f>
        <v xml:space="preserve">679 Kcal / 46 g Fett / 29 g Proteine / 35 g KH / 2,9 BE </v>
      </c>
      <c r="K11" s="6">
        <f>VLOOKUP(N3,K3:L9,2,0)</f>
        <v>6</v>
      </c>
    </row>
    <row r="12" spans="1:14" s="6" customFormat="1" ht="45" customHeight="1" thickBot="1">
      <c r="A12" s="13"/>
      <c r="B12" s="135"/>
      <c r="C12" s="137"/>
      <c r="D12" s="135"/>
      <c r="E12" s="14"/>
    </row>
    <row r="13" spans="1:14" s="6" customFormat="1" ht="45" customHeight="1" thickBot="1">
      <c r="A13" s="13"/>
      <c r="B13" s="138" t="s">
        <v>3</v>
      </c>
      <c r="C13" s="135"/>
      <c r="D13" s="60" t="s">
        <v>276</v>
      </c>
      <c r="E13" s="14"/>
    </row>
    <row r="14" spans="1:14" s="6" customFormat="1" ht="45" customHeight="1">
      <c r="A14" s="13"/>
      <c r="B14" s="36" t="str">
        <f ca="1">INDIRECT("Allergene!E"&amp;G4)</f>
        <v>Schwarzwurzelcremesuppe  (AGL)</v>
      </c>
      <c r="C14" s="139"/>
      <c r="D14" s="90" t="s">
        <v>284</v>
      </c>
      <c r="E14" s="14"/>
    </row>
    <row r="15" spans="1:14" s="6" customFormat="1" ht="45" customHeight="1">
      <c r="A15" s="13"/>
      <c r="B15" s="39" t="str">
        <f ca="1">INDIRECT("Allergene!E"&amp;G5)</f>
        <v>Eiernockerl  (ACG)</v>
      </c>
      <c r="C15" s="139"/>
      <c r="D15" s="91" t="s">
        <v>283</v>
      </c>
      <c r="E15" s="14"/>
    </row>
    <row r="16" spans="1:14" s="6" customFormat="1" ht="45" customHeight="1" thickBot="1">
      <c r="A16" s="13"/>
      <c r="B16" s="41" t="str">
        <f ca="1">INDIRECT("Allergene!E"&amp;G6)</f>
        <v xml:space="preserve"> mit</v>
      </c>
      <c r="C16" s="139"/>
      <c r="D16" s="42" t="s">
        <v>286</v>
      </c>
      <c r="E16" s="14"/>
    </row>
    <row r="17" spans="1:12" s="6" customFormat="1" ht="45" customHeight="1" thickBot="1">
      <c r="A17" s="13"/>
      <c r="B17" s="41" t="str">
        <f ca="1">INDIRECT("Allergene!E"&amp;G7)</f>
        <v>Gurkensalat  (GLM)</v>
      </c>
      <c r="C17" s="139"/>
      <c r="D17" s="21"/>
      <c r="E17" s="14"/>
    </row>
    <row r="18" spans="1:12" s="6" customFormat="1" ht="45" customHeight="1">
      <c r="A18" s="13"/>
      <c r="B18" s="41" t="str">
        <f ca="1">INDIRECT("Allergene!E"&amp;G8)</f>
        <v>Schwarzwurzelcremesuppe  (AGL)</v>
      </c>
      <c r="C18" s="139"/>
      <c r="D18" s="90" t="s">
        <v>285</v>
      </c>
      <c r="E18" s="14"/>
    </row>
    <row r="19" spans="1:12" s="6" customFormat="1" ht="45" customHeight="1" thickBot="1">
      <c r="A19" s="13"/>
      <c r="B19" s="45" t="str">
        <f ca="1">INDIRECT("Allergene!AA"&amp;G9)</f>
        <v xml:space="preserve">1109 Kcal / 69 g Fett / 33 g Proteine / 87 g KH / 7,3 BE </v>
      </c>
      <c r="C19" s="139"/>
      <c r="D19" s="91" t="s">
        <v>287</v>
      </c>
      <c r="E19" s="14"/>
    </row>
    <row r="20" spans="1:12" s="6" customFormat="1" ht="45" customHeight="1" thickBot="1">
      <c r="A20" s="13"/>
      <c r="B20" s="139"/>
      <c r="C20" s="139"/>
      <c r="D20" s="42" t="s">
        <v>288</v>
      </c>
      <c r="E20" s="14"/>
    </row>
    <row r="21" spans="1:12" s="6" customFormat="1" ht="45" customHeight="1" thickBot="1">
      <c r="A21" s="13"/>
      <c r="B21" s="60" t="s">
        <v>278</v>
      </c>
      <c r="C21" s="139"/>
      <c r="D21" s="39"/>
      <c r="E21" s="14"/>
    </row>
    <row r="22" spans="1:12" s="6" customFormat="1" ht="45" customHeight="1">
      <c r="A22" s="13"/>
      <c r="B22" s="36" t="str">
        <f ca="1">INDIRECT("Allergene!E"&amp;H4)</f>
        <v>Rindsuppe mit Grießdukaten (ACGL)</v>
      </c>
      <c r="C22" s="139"/>
      <c r="D22" s="90" t="s">
        <v>289</v>
      </c>
      <c r="E22" s="14"/>
    </row>
    <row r="23" spans="1:12" s="6" customFormat="1" ht="45" customHeight="1">
      <c r="A23" s="13"/>
      <c r="B23" s="39" t="str">
        <f ca="1">INDIRECT("Allergene!E"&amp;H5)</f>
        <v>Scheiterhaufen (ACFG)</v>
      </c>
      <c r="C23" s="139"/>
      <c r="D23" s="91" t="s">
        <v>290</v>
      </c>
      <c r="E23" s="14"/>
    </row>
    <row r="24" spans="1:12" s="6" customFormat="1" ht="45" customHeight="1" thickBot="1">
      <c r="A24" s="13"/>
      <c r="B24" s="41" t="str">
        <f ca="1">INDIRECT("Allergene!E"&amp;H6)</f>
        <v xml:space="preserve"> mit</v>
      </c>
      <c r="C24" s="139"/>
      <c r="D24" s="42" t="s">
        <v>291</v>
      </c>
      <c r="E24" s="14"/>
      <c r="L24" s="12"/>
    </row>
    <row r="25" spans="1:12" s="6" customFormat="1" ht="45" customHeight="1" thickBot="1">
      <c r="A25" s="13"/>
      <c r="B25" s="41" t="str">
        <f ca="1">INDIRECT("Allergene!E"&amp;H7)</f>
        <v xml:space="preserve"> Äpfel und Rosinen</v>
      </c>
      <c r="C25" s="139"/>
      <c r="D25" s="39"/>
      <c r="E25" s="14"/>
    </row>
    <row r="26" spans="1:12" s="6" customFormat="1" ht="45" customHeight="1">
      <c r="A26" s="13"/>
      <c r="B26" s="41" t="str">
        <f ca="1">INDIRECT("Allergene!E"&amp;H8)</f>
        <v>Schwarzwurzelcremesuppe  (AGL)</v>
      </c>
      <c r="C26" s="139"/>
      <c r="D26" s="90" t="s">
        <v>292</v>
      </c>
      <c r="E26" s="14"/>
    </row>
    <row r="27" spans="1:12" s="6" customFormat="1" ht="45" customHeight="1" thickBot="1">
      <c r="A27" s="13"/>
      <c r="B27" s="45" t="str">
        <f ca="1">INDIRECT("Allergene!AA"&amp;H9)</f>
        <v xml:space="preserve">764 Kcal / 28 g Fett / 23 g Proteine / 104 g KH / 8,6 BE </v>
      </c>
      <c r="C27" s="139"/>
      <c r="D27" s="91" t="s">
        <v>293</v>
      </c>
      <c r="E27" s="14"/>
    </row>
    <row r="28" spans="1:12" s="6" customFormat="1" ht="45" customHeight="1" thickBot="1">
      <c r="A28" s="13"/>
      <c r="B28" s="139"/>
      <c r="C28" s="139"/>
      <c r="D28" s="42" t="s">
        <v>294</v>
      </c>
      <c r="E28" s="14"/>
    </row>
    <row r="29" spans="1:12" s="6" customFormat="1" ht="45" customHeight="1" thickBot="1">
      <c r="B29" s="60" t="s">
        <v>340</v>
      </c>
      <c r="C29" s="139"/>
      <c r="D29" s="41"/>
    </row>
    <row r="30" spans="1:12" s="6" customFormat="1" ht="45" customHeight="1">
      <c r="A30" s="13"/>
      <c r="B30" s="36"/>
      <c r="C30" s="139"/>
      <c r="D30" s="90" t="s">
        <v>295</v>
      </c>
      <c r="E30" s="14"/>
    </row>
    <row r="31" spans="1:12" s="6" customFormat="1" ht="45" customHeight="1">
      <c r="A31" s="13"/>
      <c r="B31" s="39" t="str">
        <f ca="1">INDIRECT("Allergene!E"&amp;H5+4)</f>
        <v xml:space="preserve"> Eier-Nockerlflan (ACG)</v>
      </c>
      <c r="C31" s="135"/>
      <c r="D31" s="91" t="s">
        <v>296</v>
      </c>
      <c r="E31" s="14"/>
    </row>
    <row r="32" spans="1:12" s="6" customFormat="1" ht="45" customHeight="1" thickBot="1">
      <c r="A32" s="13"/>
      <c r="B32" s="41" t="str">
        <f ca="1">INDIRECT("Allergene!E"&amp;H6+4)</f>
        <v xml:space="preserve"> mit</v>
      </c>
      <c r="C32" s="139"/>
      <c r="D32" s="42" t="s">
        <v>297</v>
      </c>
      <c r="E32" s="14"/>
    </row>
    <row r="33" spans="1:9" s="6" customFormat="1" ht="45" customHeight="1">
      <c r="A33" s="13"/>
      <c r="B33" s="41" t="str">
        <f ca="1">INDIRECT("Allergene!E"&amp;H7+4)</f>
        <v xml:space="preserve"> püriertem Gurkensalat (G)</v>
      </c>
      <c r="C33" s="139"/>
      <c r="D33" s="135"/>
      <c r="E33" s="14"/>
    </row>
    <row r="34" spans="1:9" s="6" customFormat="1" ht="45" customHeight="1">
      <c r="A34" s="13"/>
      <c r="B34" s="41"/>
      <c r="C34" s="139"/>
      <c r="D34" s="135"/>
      <c r="E34" s="14"/>
    </row>
    <row r="35" spans="1:9" s="6" customFormat="1" ht="45" customHeight="1" thickBot="1">
      <c r="A35" s="13"/>
      <c r="B35" s="45" t="str">
        <f ca="1">INDIRECT("Allergene!AA"&amp;H9+4)</f>
        <v xml:space="preserve">382 Kcal / 26 g Fett / 20 g Proteine / 15 g KH / 1,2 BE </v>
      </c>
      <c r="C35" s="139"/>
      <c r="D35" s="135"/>
      <c r="E35" s="14"/>
    </row>
    <row r="36" spans="1:9" s="6" customFormat="1" ht="45" customHeight="1">
      <c r="A36" s="13"/>
      <c r="B36" s="139"/>
      <c r="C36" s="139"/>
      <c r="D36" s="135"/>
      <c r="E36" s="14"/>
    </row>
    <row r="37" spans="1:9" s="6" customFormat="1" ht="45" customHeight="1">
      <c r="B37" s="139"/>
      <c r="C37" s="135"/>
    </row>
    <row r="38" spans="1:9" s="6" customFormat="1" ht="45" customHeight="1">
      <c r="A38" s="13"/>
      <c r="B38" s="139"/>
      <c r="C38" s="135"/>
      <c r="D38" s="14"/>
    </row>
    <row r="39" spans="1:9" s="6" customFormat="1" ht="45" customHeight="1">
      <c r="A39" s="13"/>
      <c r="B39" s="135"/>
      <c r="C39" s="135"/>
      <c r="D39" s="14"/>
    </row>
    <row r="40" spans="1:9" s="7" customFormat="1" ht="45" customHeight="1">
      <c r="A40" s="13"/>
      <c r="B40" s="139"/>
      <c r="C40" s="140"/>
      <c r="D40" s="14"/>
      <c r="E40" s="6"/>
      <c r="F40" s="6"/>
      <c r="G40" s="6"/>
      <c r="H40" s="6"/>
    </row>
    <row r="41" spans="1:9" s="7" customFormat="1" ht="45" customHeight="1">
      <c r="A41" s="13"/>
      <c r="B41" s="139"/>
      <c r="C41" s="139"/>
      <c r="D41" s="14"/>
      <c r="E41" s="6"/>
      <c r="F41" s="6"/>
      <c r="G41" s="6"/>
      <c r="H41" s="6"/>
    </row>
    <row r="42" spans="1:9" s="7" customFormat="1" ht="45" customHeight="1">
      <c r="A42" s="13"/>
      <c r="B42" s="139"/>
      <c r="C42" s="139"/>
      <c r="D42" s="14"/>
      <c r="E42" s="6"/>
      <c r="F42" s="6"/>
      <c r="G42" s="6"/>
      <c r="H42" s="6"/>
    </row>
    <row r="43" spans="1:9" s="7" customFormat="1" ht="45" customHeight="1">
      <c r="A43" s="82"/>
      <c r="B43" s="141" t="s">
        <v>335</v>
      </c>
      <c r="C43" s="139"/>
      <c r="D43" s="82"/>
      <c r="E43" s="6"/>
      <c r="F43" s="6"/>
      <c r="G43" s="6"/>
      <c r="H43" s="6"/>
    </row>
    <row r="44" spans="1:9" s="7" customFormat="1" ht="45" customHeight="1">
      <c r="A44" s="87"/>
      <c r="B44" s="27"/>
      <c r="C44" s="88"/>
      <c r="D44" s="27"/>
      <c r="E44" s="14"/>
      <c r="F44" s="6"/>
      <c r="G44" s="6"/>
      <c r="H44" s="6"/>
      <c r="I44" s="6"/>
    </row>
    <row r="45" spans="1:9" s="7" customFormat="1" ht="45" customHeight="1">
      <c r="A45" s="165" t="s">
        <v>316</v>
      </c>
      <c r="B45" s="165"/>
      <c r="C45" s="165"/>
      <c r="D45" s="165"/>
      <c r="E45" s="14"/>
      <c r="F45" s="6"/>
      <c r="G45" s="6"/>
      <c r="H45" s="6"/>
      <c r="I45" s="6"/>
    </row>
    <row r="46" spans="1:9" s="7" customFormat="1" ht="36.75" customHeight="1">
      <c r="A46" s="89"/>
      <c r="B46" s="89"/>
      <c r="C46" s="89"/>
      <c r="D46" s="89"/>
      <c r="E46" s="14"/>
      <c r="F46" s="6"/>
      <c r="G46" s="6"/>
      <c r="H46" s="6"/>
      <c r="I46" s="6"/>
    </row>
    <row r="47" spans="1:9" ht="68.25" customHeight="1">
      <c r="B47" s="166" t="s">
        <v>320</v>
      </c>
      <c r="C47" s="166"/>
      <c r="D47" s="166"/>
    </row>
    <row r="48" spans="1:9" ht="38.25" customHeight="1">
      <c r="A48" s="87"/>
      <c r="B48" s="27"/>
      <c r="C48" s="27"/>
      <c r="D48" s="27"/>
      <c r="F48" s="78"/>
      <c r="G48" s="78"/>
      <c r="H48" s="78"/>
      <c r="I48" s="78"/>
    </row>
  </sheetData>
  <sheetProtection algorithmName="SHA-512" hashValue="BbRVwqelUSpsTwPESSBJHjfbamUFAXvj7XL1f5TCtgzu/zmCGbnbPVLwE90ribCFplgtIFeEj1LkuXr/lV+IrA==" saltValue="ZspIj3bwpNApu5FlJAJrBw==" spinCount="100000" sheet="1" objects="1" scenarios="1"/>
  <mergeCells count="4">
    <mergeCell ref="A3:E3"/>
    <mergeCell ref="A45:D45"/>
    <mergeCell ref="B47:D47"/>
    <mergeCell ref="A2:E2"/>
  </mergeCells>
  <dataValidations count="1">
    <dataValidation type="list" allowBlank="1" showInputMessage="1" showErrorMessage="1" sqref="N3" xr:uid="{00000000-0002-0000-0100-000000000000}">
      <formula1>$K$3:$K$9</formula1>
    </dataValidation>
  </dataValidations>
  <printOptions horizontalCentered="1" verticalCentered="1"/>
  <pageMargins left="0" right="0" top="0" bottom="0" header="0" footer="0"/>
  <pageSetup paperSize="8" scale="54" fitToWidth="2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9"/>
  <sheetViews>
    <sheetView topLeftCell="D1" zoomScale="37" zoomScaleNormal="37" workbookViewId="0">
      <selection activeCell="I37" sqref="I37"/>
    </sheetView>
  </sheetViews>
  <sheetFormatPr baseColWidth="10" defaultColWidth="11" defaultRowHeight="45.75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>
      <c r="B1" s="3"/>
      <c r="C1" s="3"/>
      <c r="E1" s="16" t="str">
        <f>NEUTRAL!C2</f>
        <v>Woche 38 vom 14.09.2026 bis zum 20.09.2026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298</v>
      </c>
      <c r="O1" s="172"/>
      <c r="P1" s="173"/>
    </row>
    <row r="2" spans="1:16" s="4" customFormat="1" ht="41.25" customHeight="1" thickBot="1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>
      <c r="A4" s="174" t="s">
        <v>0</v>
      </c>
      <c r="B4" s="157" t="str">
        <f>NEUTRAL!$B$4</f>
        <v>14.09.2026</v>
      </c>
      <c r="C4" s="41" t="str">
        <f ca="1">NEUTRAL!C4</f>
        <v>Rindsuppe mit Gemüse (ACGL)</v>
      </c>
      <c r="D4" s="168"/>
      <c r="E4" s="41" t="str">
        <f ca="1">NEUTRAL!E4</f>
        <v>Legierte Grießsuppe  (ACG)</v>
      </c>
      <c r="F4" s="168"/>
      <c r="G4" s="41" t="str">
        <f ca="1">NEUTRAL!G4</f>
        <v>Rindsuppe mit Gemüse (ACGL)</v>
      </c>
      <c r="H4" s="168"/>
      <c r="I4" s="41"/>
      <c r="J4" s="168"/>
      <c r="K4" s="41"/>
      <c r="L4" s="168"/>
      <c r="M4" s="36" t="str">
        <f ca="1">IF(ISBLANK(NEUTRAL!J4),"",NEUTRAL!J4)</f>
        <v>Legierte Grießsuppe  (ACG)</v>
      </c>
      <c r="N4" s="168"/>
      <c r="O4" s="62" t="str">
        <f>NEUTRAL!$L$5</f>
        <v>Milchspeise (AG)</v>
      </c>
      <c r="P4" s="63"/>
    </row>
    <row r="5" spans="1:16" s="6" customFormat="1" ht="45" customHeight="1">
      <c r="A5" s="174"/>
      <c r="B5" s="157"/>
      <c r="C5" s="39" t="str">
        <f ca="1">NEUTRAL!C5</f>
        <v>Spaghetti Bolognese  (AGL)</v>
      </c>
      <c r="D5" s="168"/>
      <c r="E5" s="39" t="str">
        <f ca="1">NEUTRAL!E5</f>
        <v>Gemüsestrudel  (ACGL)</v>
      </c>
      <c r="F5" s="168"/>
      <c r="G5" s="39" t="str">
        <f ca="1">NEUTRAL!G5</f>
        <v>Mohnauflauf (ACG)</v>
      </c>
      <c r="H5" s="168"/>
      <c r="I5" s="39" t="str">
        <f ca="1">NEUTRAL!I5</f>
        <v xml:space="preserve"> Nudelflan (ACFG)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</v>
      </c>
      <c r="J6" s="168"/>
      <c r="K6" s="41" t="e">
        <f>NEUTRAL!#REF!</f>
        <v>#REF!</v>
      </c>
      <c r="L6" s="168"/>
      <c r="M6" s="39" t="str">
        <f ca="1">IF(ISBLANK(NEUTRAL!J6),"",NEUTRAL!J6)</f>
        <v>Rindfleischsalat (CO)</v>
      </c>
      <c r="N6" s="168"/>
      <c r="O6" s="64" t="str">
        <f>NEUTRAL!$L$15</f>
        <v>Debreziner,  Senf, Kren, Brot (ALMO)</v>
      </c>
      <c r="P6" s="65"/>
    </row>
    <row r="7" spans="1:16" s="6" customFormat="1" ht="45" customHeight="1">
      <c r="A7" s="174"/>
      <c r="B7" s="157"/>
      <c r="C7" s="41" t="str">
        <f ca="1">NEUTRAL!C7</f>
        <v xml:space="preserve">Parmesan </v>
      </c>
      <c r="D7" s="168"/>
      <c r="E7" s="41" t="str">
        <f ca="1">NEUTRAL!E7</f>
        <v>Knoblauchsauce (AFGL)</v>
      </c>
      <c r="F7" s="168"/>
      <c r="G7" s="41" t="str">
        <f ca="1">NEUTRAL!G7</f>
        <v xml:space="preserve"> Zwetschkensauce</v>
      </c>
      <c r="H7" s="168"/>
      <c r="I7" s="41" t="str">
        <f ca="1">NEUTRAL!I7</f>
        <v xml:space="preserve"> passierter Bolognesesauce  (GL)</v>
      </c>
      <c r="J7" s="168"/>
      <c r="K7" s="41"/>
      <c r="L7" s="168"/>
      <c r="M7" s="41" t="str">
        <f ca="1">IF(ISBLANK(NEUTRAL!J7),"",NEUTRAL!J7)</f>
        <v xml:space="preserve"> Brot (A)</v>
      </c>
      <c r="N7" s="168"/>
      <c r="O7" s="64" t="str">
        <f>NEUTRAL!$L$20</f>
        <v>Käsetoast, Ketchup (AG)</v>
      </c>
      <c r="P7" s="65"/>
    </row>
    <row r="8" spans="1:16" s="6" customFormat="1" ht="45" customHeight="1">
      <c r="A8" s="174"/>
      <c r="B8" s="157"/>
      <c r="C8" s="41" t="str">
        <f ca="1">NEUTRAL!C8</f>
        <v xml:space="preserve"> Königskuchen (ACGHO)</v>
      </c>
      <c r="D8" s="168"/>
      <c r="E8" s="41" t="str">
        <f ca="1">NEUTRAL!E8</f>
        <v xml:space="preserve"> Königskuchen (ACGHO)</v>
      </c>
      <c r="F8" s="168"/>
      <c r="G8" s="41" t="str">
        <f ca="1">NEUTRAL!G8</f>
        <v xml:space="preserve"> Königskuchen (ACGHO)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>
      <c r="A9" s="175"/>
      <c r="B9" s="158"/>
      <c r="C9" s="45" t="str">
        <f ca="1">NEUTRAL!C9</f>
        <v xml:space="preserve">1606 Kcal / 84 g Fett / 58 g Proteine / 148 g KH / 12,3 BE </v>
      </c>
      <c r="D9" s="169"/>
      <c r="E9" s="45" t="str">
        <f ca="1">NEUTRAL!E9</f>
        <v xml:space="preserve">1342 Kcal / 74 g Fett / 30 g Proteine / 133 g KH / 11 BE </v>
      </c>
      <c r="F9" s="169"/>
      <c r="G9" s="45" t="str">
        <f ca="1">NEUTRAL!G9</f>
        <v xml:space="preserve">1478 Kcal / 80 g Fett / 39 g Proteine / 142 g KH / 11,8 BE </v>
      </c>
      <c r="H9" s="169"/>
      <c r="I9" s="45" t="str">
        <f ca="1">NEUTRAL!I9</f>
        <v xml:space="preserve">519 Kcal / 32 g Fett / 25 g Proteine / 31 g KH / 2,6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604 Kcal / 32 g Fett / 41 g Proteine / 36 g KH / 3 BE </v>
      </c>
      <c r="N9" s="169"/>
      <c r="O9" s="66"/>
      <c r="P9" s="67" t="s">
        <v>304</v>
      </c>
    </row>
    <row r="10" spans="1:16" s="6" customFormat="1" ht="45" customHeight="1">
      <c r="A10" s="176" t="s">
        <v>11</v>
      </c>
      <c r="B10" s="156">
        <f>B4+1</f>
        <v>46280</v>
      </c>
      <c r="C10" s="41" t="str">
        <f ca="1">NEUTRAL!C10</f>
        <v>Rindsuppe mit Gemüsestreifen (ACGL)</v>
      </c>
      <c r="D10" s="170"/>
      <c r="E10" s="36" t="str">
        <f ca="1">NEUTRAL!E10</f>
        <v>Zucchinicremesuppe (GL)</v>
      </c>
      <c r="F10" s="170"/>
      <c r="G10" s="36" t="str">
        <f ca="1">NEUTRAL!G10</f>
        <v>Rindsuppe mit Gemüsestreifen (ACGL)</v>
      </c>
      <c r="H10" s="170"/>
      <c r="I10" s="41"/>
      <c r="J10" s="168"/>
      <c r="K10" s="41"/>
      <c r="L10" s="170"/>
      <c r="M10" s="36" t="str">
        <f ca="1">IF(ISBLANK(NEUTRAL!J10),"",NEUTRAL!J10)</f>
        <v>Zucchinicremesuppe (GL)</v>
      </c>
      <c r="N10" s="170"/>
      <c r="O10" s="68" t="str">
        <f>NEUTRAL!$L$5</f>
        <v>Milchspeise (AG)</v>
      </c>
      <c r="P10" s="69"/>
    </row>
    <row r="11" spans="1:16" s="6" customFormat="1" ht="45" customHeight="1">
      <c r="A11" s="174"/>
      <c r="B11" s="157"/>
      <c r="C11" s="39" t="str">
        <f ca="1">NEUTRAL!C11</f>
        <v xml:space="preserve"> Rindfleisch Süß Sauer (AF)</v>
      </c>
      <c r="D11" s="168"/>
      <c r="E11" s="39" t="str">
        <f ca="1">NEUTRAL!E11</f>
        <v>Penne mit Tomatensauce  (ACO)</v>
      </c>
      <c r="F11" s="168"/>
      <c r="G11" s="39" t="str">
        <f ca="1">NEUTRAL!G11</f>
        <v xml:space="preserve"> Erdbeerauflauf (ACG)</v>
      </c>
      <c r="H11" s="168"/>
      <c r="I11" s="39" t="str">
        <f ca="1">NEUTRAL!I11</f>
        <v xml:space="preserve"> Schinkenflan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/>
    </row>
    <row r="12" spans="1:16" s="6" customFormat="1" ht="45" customHeight="1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 xml:space="preserve">Parmesan </v>
      </c>
      <c r="F12" s="168"/>
      <c r="G12" s="41" t="str">
        <f ca="1">NEUTRAL!G12</f>
        <v/>
      </c>
      <c r="H12" s="168"/>
      <c r="I12" s="41" t="str">
        <f ca="1">NEUTRAL!I12</f>
        <v xml:space="preserve">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>Hühnersuppentopf  (ACL)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>
      <c r="A13" s="174"/>
      <c r="B13" s="157"/>
      <c r="C13" s="41" t="str">
        <f ca="1">NEUTRAL!C13</f>
        <v xml:space="preserve"> Reis  (G)</v>
      </c>
      <c r="D13" s="168"/>
      <c r="E13" s="41" t="str">
        <f ca="1">NEUTRAL!E13</f>
        <v xml:space="preserve"> Salat (MO)</v>
      </c>
      <c r="F13" s="168"/>
      <c r="G13" s="41" t="str">
        <f ca="1">NEUTRAL!G13</f>
        <v/>
      </c>
      <c r="H13" s="168"/>
      <c r="I13" s="41" t="str">
        <f ca="1">NEUTRAL!I13</f>
        <v xml:space="preserve"> Erdäpfelpüree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>
      <c r="A14" s="174"/>
      <c r="B14" s="157"/>
      <c r="C14" s="41" t="str">
        <f ca="1">NEUTRAL!C14</f>
        <v xml:space="preserve">Obst </v>
      </c>
      <c r="D14" s="168"/>
      <c r="E14" s="41" t="str">
        <f ca="1">NEUTRAL!E14</f>
        <v xml:space="preserve">Obst </v>
      </c>
      <c r="F14" s="168"/>
      <c r="G14" s="41" t="str">
        <f ca="1">NEUTRAL!G14</f>
        <v xml:space="preserve">Obst 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>
      <c r="A15" s="175"/>
      <c r="B15" s="158"/>
      <c r="C15" s="45" t="str">
        <f ca="1">NEUTRAL!C15</f>
        <v xml:space="preserve">918 Kcal / 22 g Fett / 40 g Proteine / 137 g KH / 11,3 BE </v>
      </c>
      <c r="D15" s="169"/>
      <c r="E15" s="45" t="str">
        <f ca="1">NEUTRAL!E15</f>
        <v xml:space="preserve">711 Kcal / 20 g Fett / 25 g Proteine / 104 g KH / 8,6 BE </v>
      </c>
      <c r="F15" s="169"/>
      <c r="G15" s="45" t="str">
        <f ca="1">NEUTRAL!G15</f>
        <v xml:space="preserve">622 Kcal / 18 g Fett / 26 g Proteine / 88 g KH / 7,2 BE </v>
      </c>
      <c r="H15" s="169"/>
      <c r="I15" s="45" t="str">
        <f ca="1">NEUTRAL!I15</f>
        <v xml:space="preserve">457 Kcal / 31 g Fett / 23 g Proteine / 21 g KH / 1,7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342 Kcal / 12 g Fett / 19 g Proteine / 37 g KH / 3,2 BE </v>
      </c>
      <c r="N15" s="169"/>
      <c r="O15" s="66"/>
      <c r="P15" s="71" t="s">
        <v>304</v>
      </c>
    </row>
    <row r="16" spans="1:16" s="6" customFormat="1" ht="45" customHeight="1">
      <c r="A16" s="176" t="s">
        <v>10</v>
      </c>
      <c r="B16" s="156">
        <f>B10+1</f>
        <v>46281</v>
      </c>
      <c r="C16" s="41" t="str">
        <f ca="1">NEUTRAL!C16</f>
        <v>Schöberlsuppe (ACG)</v>
      </c>
      <c r="D16" s="170"/>
      <c r="E16" s="36" t="str">
        <f ca="1">NEUTRAL!E16</f>
        <v>Champignoncremesuppe  (GL)</v>
      </c>
      <c r="F16" s="170"/>
      <c r="G16" s="36" t="str">
        <f ca="1">NEUTRAL!G16</f>
        <v>Schöberlsuppe (ACG)</v>
      </c>
      <c r="H16" s="170"/>
      <c r="I16" s="41"/>
      <c r="J16" s="168"/>
      <c r="K16" s="41"/>
      <c r="L16" s="170"/>
      <c r="M16" s="36" t="str">
        <f ca="1">NEUTRAL!J16</f>
        <v>Champignoncremesuppe  (GL)</v>
      </c>
      <c r="N16" s="170"/>
      <c r="O16" s="68" t="str">
        <f>NEUTRAL!$L$5</f>
        <v>Milchspeise (AG)</v>
      </c>
      <c r="P16" s="69"/>
    </row>
    <row r="17" spans="1:16" s="6" customFormat="1" ht="45" customHeight="1">
      <c r="A17" s="174"/>
      <c r="B17" s="157"/>
      <c r="C17" s="39" t="str">
        <f ca="1">NEUTRAL!C17</f>
        <v>Cevapcici</v>
      </c>
      <c r="D17" s="168"/>
      <c r="E17" s="39" t="str">
        <f ca="1">NEUTRAL!E17</f>
        <v>Gefüllter Kohlrabi (AGL)</v>
      </c>
      <c r="F17" s="168"/>
      <c r="G17" s="39" t="str">
        <f ca="1">NEUTRAL!G17</f>
        <v>Mohnnudeln  (ACG)</v>
      </c>
      <c r="H17" s="168"/>
      <c r="I17" s="39" t="str">
        <f ca="1">NEUTRAL!I17</f>
        <v xml:space="preserve"> Pürierte Cevapcici (ACG)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/>
    </row>
    <row r="18" spans="1:16" s="6" customFormat="1" ht="45" customHeight="1">
      <c r="A18" s="174"/>
      <c r="B18" s="157"/>
      <c r="C18" s="41" t="str">
        <f ca="1">NEUTRAL!C18</f>
        <v xml:space="preserve">Bratkartoffeln 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Erdäpfelpüree (G)</v>
      </c>
      <c r="J18" s="168"/>
      <c r="K18" s="41" t="e">
        <f>NEUTRAL!#REF!</f>
        <v>#REF!</v>
      </c>
      <c r="L18" s="168"/>
      <c r="M18" s="39" t="str">
        <f ca="1">NEUTRAL!J18</f>
        <v xml:space="preserve"> Schweizer Wurstsalat (GM)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>
      <c r="A19" s="174"/>
      <c r="B19" s="157"/>
      <c r="C19" s="41" t="str">
        <f ca="1">NEUTRAL!C19</f>
        <v>Zwiebelsenf (GM)</v>
      </c>
      <c r="D19" s="168"/>
      <c r="E19" s="41" t="str">
        <f ca="1">NEUTRAL!E19</f>
        <v>Käsesauce (AFGL)</v>
      </c>
      <c r="F19" s="168"/>
      <c r="G19" s="41" t="str">
        <f ca="1">NEUTRAL!G19</f>
        <v xml:space="preserve">Apfelmus </v>
      </c>
      <c r="H19" s="168"/>
      <c r="I19" s="41" t="str">
        <f ca="1">NEUTRAL!I19</f>
        <v xml:space="preserve"> Senf (M)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>
      <c r="A20" s="174"/>
      <c r="B20" s="157"/>
      <c r="C20" s="41" t="str">
        <f ca="1">NEUTRAL!C20</f>
        <v xml:space="preserve"> Kuchen mit Marillen (G)</v>
      </c>
      <c r="D20" s="168"/>
      <c r="E20" s="41" t="str">
        <f ca="1">NEUTRAL!E20</f>
        <v xml:space="preserve"> Kuchen mit Marillen (G)</v>
      </c>
      <c r="F20" s="168"/>
      <c r="G20" s="41" t="str">
        <f ca="1">NEUTRAL!G20</f>
        <v xml:space="preserve"> Kuchen mit Marillen (G)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>
      <c r="A21" s="175"/>
      <c r="B21" s="158"/>
      <c r="C21" s="45" t="str">
        <f ca="1">NEUTRAL!C21</f>
        <v xml:space="preserve">644 Kcal / 27 g Fett / 33 g Proteine / 62 g KH / 5,2 BE </v>
      </c>
      <c r="D21" s="169"/>
      <c r="E21" s="45" t="str">
        <f ca="1">NEUTRAL!E21</f>
        <v xml:space="preserve">944 Kcal / 50 g Fett / 39 g Proteine / 79 g KH / 6,5 BE </v>
      </c>
      <c r="F21" s="169"/>
      <c r="G21" s="45" t="str">
        <f ca="1">NEUTRAL!G21</f>
        <v xml:space="preserve">776 Kcal / 27 g Fett / 22 g Proteine / 106 g KH / 8,8 BE </v>
      </c>
      <c r="H21" s="169"/>
      <c r="I21" s="45" t="str">
        <f ca="1">NEUTRAL!I21</f>
        <v xml:space="preserve">291 Kcal / 19 g Fett / 18 g Proteine / 11 g KH / 0,9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>
      <c r="A22" s="176" t="s">
        <v>12</v>
      </c>
      <c r="B22" s="156">
        <f>B16+1</f>
        <v>46282</v>
      </c>
      <c r="C22" s="41" t="str">
        <f ca="1">NEUTRAL!C22</f>
        <v>Backerbsensuppe  (ACGL)</v>
      </c>
      <c r="D22" s="170"/>
      <c r="E22" s="36" t="str">
        <f ca="1">NEUTRAL!E22</f>
        <v>Karottencremesuppe (AGL)</v>
      </c>
      <c r="F22" s="170"/>
      <c r="G22" s="36" t="str">
        <f ca="1">NEUTRAL!G22</f>
        <v>Backerbsensuppe  (ACGL)</v>
      </c>
      <c r="H22" s="170"/>
      <c r="I22" s="41"/>
      <c r="J22" s="168"/>
      <c r="K22" s="41"/>
      <c r="L22" s="170"/>
      <c r="M22" s="36" t="str">
        <f ca="1">IF(ISBLANK(NEUTRAL!J22),"",NEUTRAL!J22)</f>
        <v>Karottencremesuppe (AGL)</v>
      </c>
      <c r="N22" s="170"/>
      <c r="O22" s="68" t="str">
        <f>NEUTRAL!$L$5</f>
        <v>Milchspeise (AG)</v>
      </c>
      <c r="P22" s="69"/>
    </row>
    <row r="23" spans="1:16" s="6" customFormat="1" ht="45" customHeight="1">
      <c r="A23" s="174"/>
      <c r="B23" s="157"/>
      <c r="C23" s="39" t="str">
        <f ca="1">NEUTRAL!C23</f>
        <v xml:space="preserve"> Gekochter Selchschopf  (GLO)</v>
      </c>
      <c r="D23" s="168"/>
      <c r="E23" s="39" t="str">
        <f ca="1">NEUTRAL!E23</f>
        <v>Krautfleckerln  (AC)</v>
      </c>
      <c r="F23" s="168"/>
      <c r="G23" s="39" t="str">
        <f ca="1">NEUTRAL!G23</f>
        <v xml:space="preserve"> Nußpalatschinken  (ACGH)</v>
      </c>
      <c r="H23" s="168"/>
      <c r="I23" s="39" t="str">
        <f ca="1">NEUTRAL!I23</f>
        <v xml:space="preserve"> Selchflan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/>
    </row>
    <row r="24" spans="1:16" s="6" customFormat="1" ht="45" customHeight="1">
      <c r="A24" s="174"/>
      <c r="B24" s="157"/>
      <c r="C24" s="41" t="str">
        <f ca="1">NEUTRAL!C24</f>
        <v xml:space="preserve"> mit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mit</v>
      </c>
      <c r="H24" s="168"/>
      <c r="I24" s="41" t="str">
        <f ca="1">NEUTRAL!I24</f>
        <v xml:space="preserve"> mit</v>
      </c>
      <c r="J24" s="168"/>
      <c r="K24" s="41" t="e">
        <f>NEUTRAL!#REF!</f>
        <v>#REF!</v>
      </c>
      <c r="L24" s="168"/>
      <c r="M24" s="39" t="str">
        <f ca="1">IF(ISBLANK(NEUTRAL!J24),"",NEUTRAL!J24)</f>
        <v xml:space="preserve"> Erdäpfelpuffer (C)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>
      <c r="A25" s="174"/>
      <c r="B25" s="157"/>
      <c r="C25" s="41" t="str">
        <f ca="1">NEUTRAL!C25</f>
        <v>Krautfleckerln  (AC)</v>
      </c>
      <c r="D25" s="168"/>
      <c r="E25" s="41" t="str">
        <f ca="1">NEUTRAL!E25</f>
        <v xml:space="preserve"> Salat (MO)</v>
      </c>
      <c r="F25" s="168"/>
      <c r="G25" s="41" t="str">
        <f ca="1">NEUTRAL!G25</f>
        <v xml:space="preserve"> Schokosauce (G)</v>
      </c>
      <c r="H25" s="168"/>
      <c r="I25" s="41" t="str">
        <f ca="1">NEUTRAL!I25</f>
        <v>pürierten Krautfleckerln (AC)</v>
      </c>
      <c r="J25" s="168"/>
      <c r="K25" s="41"/>
      <c r="L25" s="168"/>
      <c r="M25" s="41" t="str">
        <f ca="1">IF(ISBLANK(NEUTRAL!J25),"",NEUTRAL!J25)</f>
        <v xml:space="preserve"> mit Apfelmus </v>
      </c>
      <c r="N25" s="168"/>
      <c r="O25" s="64" t="str">
        <f>NEUTRAL!$L$20</f>
        <v>Käsetoast, Ketchup (AG)</v>
      </c>
      <c r="P25" s="70"/>
    </row>
    <row r="26" spans="1:16" s="6" customFormat="1" ht="45" customHeight="1">
      <c r="A26" s="174"/>
      <c r="B26" s="157"/>
      <c r="C26" s="41" t="str">
        <f ca="1">NEUTRAL!C26</f>
        <v>Fruchtkuchen (G)</v>
      </c>
      <c r="D26" s="168"/>
      <c r="E26" s="41" t="str">
        <f ca="1">NEUTRAL!E26</f>
        <v>Fruchtkuchen (G)</v>
      </c>
      <c r="F26" s="168"/>
      <c r="G26" s="41" t="str">
        <f ca="1">NEUTRAL!G26</f>
        <v>Fruchtkuchen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/>
    </row>
    <row r="27" spans="1:16" s="6" customFormat="1" ht="45" customHeight="1" thickBot="1">
      <c r="A27" s="175"/>
      <c r="B27" s="158"/>
      <c r="C27" s="45" t="str">
        <f ca="1">NEUTRAL!C27</f>
        <v xml:space="preserve">1045 Kcal / 48 g Fett / 54 g Proteine / 93 g KH / 7,8 BE </v>
      </c>
      <c r="D27" s="169"/>
      <c r="E27" s="45" t="str">
        <f ca="1">NEUTRAL!E27</f>
        <v xml:space="preserve">770 Kcal / 34 g Fett / 21 g Proteine / 90 g KH / 7,6 BE </v>
      </c>
      <c r="F27" s="169"/>
      <c r="G27" s="45" t="str">
        <f ca="1">NEUTRAL!G27</f>
        <v xml:space="preserve">3273 Kcal / 55 g Fett / 56 g Proteine / 617 g KH / 51,4 BE </v>
      </c>
      <c r="H27" s="169"/>
      <c r="I27" s="45" t="str">
        <f ca="1">NEUTRAL!I27</f>
        <v xml:space="preserve">724 Kcal / 29 g Fett / 32 g Proteine / 81 g KH / 6,8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567 Kcal / 24 g Fett / 17 g Proteine / 69 g KH / 5,7 BE </v>
      </c>
      <c r="N27" s="169"/>
      <c r="O27" s="66"/>
      <c r="P27" s="71" t="s">
        <v>304</v>
      </c>
    </row>
    <row r="28" spans="1:16" s="6" customFormat="1" ht="45" customHeight="1">
      <c r="A28" s="176" t="s">
        <v>6</v>
      </c>
      <c r="B28" s="156">
        <f>B22+1</f>
        <v>46283</v>
      </c>
      <c r="C28" s="41" t="str">
        <f ca="1">NEUTRAL!C28</f>
        <v>Rindsuppe mit Parmesannockerl (ACGL)</v>
      </c>
      <c r="D28" s="170"/>
      <c r="E28" s="36" t="str">
        <f ca="1">NEUTRAL!E28</f>
        <v>Maiscremesuppe  (AG)</v>
      </c>
      <c r="F28" s="170"/>
      <c r="G28" s="36" t="str">
        <f ca="1">NEUTRAL!G28</f>
        <v>Rindsuppe mit Parmesannockerl (ACGL)</v>
      </c>
      <c r="H28" s="170"/>
      <c r="I28" s="41"/>
      <c r="J28" s="168"/>
      <c r="K28" s="41"/>
      <c r="L28" s="170"/>
      <c r="M28" s="36" t="str">
        <f ca="1">IF(ISBLANK(NEUTRAL!J28),"",NEUTRAL!J28)</f>
        <v>Maiscremesuppe  (AG)</v>
      </c>
      <c r="N28" s="170"/>
      <c r="O28" s="68" t="str">
        <f>NEUTRAL!$L$5</f>
        <v>Milchspeise (AG)</v>
      </c>
      <c r="P28" s="69"/>
    </row>
    <row r="29" spans="1:16" s="6" customFormat="1" ht="45" customHeight="1">
      <c r="A29" s="174"/>
      <c r="B29" s="157"/>
      <c r="C29" s="39" t="str">
        <f ca="1">NEUTRAL!C29</f>
        <v>Fisch gebacken  (ACDG)</v>
      </c>
      <c r="D29" s="168"/>
      <c r="E29" s="39" t="str">
        <f ca="1">NEUTRAL!E29</f>
        <v>Fischfilet "Müllerin" (ADFG)</v>
      </c>
      <c r="F29" s="168"/>
      <c r="G29" s="39" t="str">
        <f ca="1">NEUTRAL!G29</f>
        <v>Apfelstrudel (AG)</v>
      </c>
      <c r="H29" s="168"/>
      <c r="I29" s="39" t="str">
        <f ca="1">NEUTRAL!I29</f>
        <v xml:space="preserve"> Herzhafter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 xml:space="preserve"> mit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mit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Extrawurst (ACM)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>
      <c r="A31" s="174"/>
      <c r="B31" s="157"/>
      <c r="C31" s="41" t="str">
        <f ca="1">NEUTRAL!C31</f>
        <v>Kartoffelsalat  (LM)</v>
      </c>
      <c r="D31" s="168"/>
      <c r="E31" s="41" t="str">
        <f ca="1">NEUTRAL!E31</f>
        <v>Kartoffelsalat  (LM)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püriertem Kartoffelsalat  (LM)</v>
      </c>
      <c r="J31" s="168"/>
      <c r="K31" s="41"/>
      <c r="L31" s="168"/>
      <c r="M31" s="41" t="str">
        <f ca="1">IF(ISBLANK(NEUTRAL!J31),"",NEUTRAL!J31)</f>
        <v>Brot (A)</v>
      </c>
      <c r="N31" s="168"/>
      <c r="O31" s="64" t="str">
        <f>NEUTRAL!$L$20</f>
        <v>Käsetoast, Ketchup (AG)</v>
      </c>
      <c r="P31" s="70"/>
    </row>
    <row r="32" spans="1:16" s="6" customFormat="1" ht="45" customHeight="1">
      <c r="A32" s="174"/>
      <c r="B32" s="157"/>
      <c r="C32" s="41" t="str">
        <f ca="1">NEUTRAL!C32</f>
        <v>Fruchtkuchen</v>
      </c>
      <c r="D32" s="168"/>
      <c r="E32" s="41" t="str">
        <f ca="1">NEUTRAL!E32</f>
        <v>Fruchtkuchen</v>
      </c>
      <c r="F32" s="168"/>
      <c r="G32" s="41" t="str">
        <f ca="1">NEUTRAL!G32</f>
        <v>Fruchtkuchen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>
      <c r="A33" s="175"/>
      <c r="B33" s="158"/>
      <c r="C33" s="45" t="str">
        <f ca="1">NEUTRAL!C33</f>
        <v xml:space="preserve">844 Kcal / 20 g Fett / 50 g Proteine / 110 g KH / 9,2 BE </v>
      </c>
      <c r="D33" s="169"/>
      <c r="E33" s="45" t="str">
        <f ca="1">NEUTRAL!E33</f>
        <v xml:space="preserve">891 Kcal / 53 g Fett / 34 g Proteine / 65 g KH / 5,4 BE </v>
      </c>
      <c r="F33" s="169"/>
      <c r="G33" s="45" t="str">
        <f ca="1">NEUTRAL!G33</f>
        <v xml:space="preserve">1085 Kcal / 35 g Fett / 22 g Proteine / 162 g KH / 13,5 BE </v>
      </c>
      <c r="H33" s="169"/>
      <c r="I33" s="45" t="str">
        <f ca="1">NEUTRAL!I33</f>
        <v xml:space="preserve">302 Kcal / 15 g Fett / 14 g Proteine / 26 g KH / 2,1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1195 Kcal / 73 g Fett / 41 g Proteine / 88 g KH / 7,4 BE </v>
      </c>
      <c r="N33" s="169"/>
      <c r="O33" s="66"/>
      <c r="P33" s="71" t="s">
        <v>304</v>
      </c>
    </row>
    <row r="34" spans="1:16" s="6" customFormat="1" ht="45" customHeight="1">
      <c r="A34" s="176" t="s">
        <v>13</v>
      </c>
      <c r="B34" s="156">
        <f>B28+1</f>
        <v>46284</v>
      </c>
      <c r="C34" s="41" t="str">
        <f ca="1">NEUTRAL!C34</f>
        <v>Buchstabensuppe (ACGL)</v>
      </c>
      <c r="D34" s="170"/>
      <c r="E34" s="36" t="str">
        <f ca="1">NEUTRAL!E34</f>
        <v>Lauchcremesuppe  (AGL)</v>
      </c>
      <c r="F34" s="170"/>
      <c r="G34" s="36" t="str">
        <f ca="1">NEUTRAL!G34</f>
        <v>Buchstabensuppe (ACGL)</v>
      </c>
      <c r="H34" s="170"/>
      <c r="I34" s="41"/>
      <c r="J34" s="168"/>
      <c r="K34" s="41"/>
      <c r="L34" s="170"/>
      <c r="M34" s="36" t="str">
        <f ca="1">IF(ISBLANK(NEUTRAL!J34),"",NEUTRAL!J34)</f>
        <v>Lauchcremesuppe  (AGL)</v>
      </c>
      <c r="N34" s="170"/>
      <c r="O34" s="68" t="str">
        <f>NEUTRAL!$L$5</f>
        <v>Milchspeise (AG)</v>
      </c>
      <c r="P34" s="69"/>
    </row>
    <row r="35" spans="1:16" s="6" customFormat="1" ht="45" customHeight="1">
      <c r="A35" s="174"/>
      <c r="B35" s="157"/>
      <c r="C35" s="39" t="str">
        <f ca="1">NEUTRAL!C35</f>
        <v>Surbraten  (GL)</v>
      </c>
      <c r="D35" s="168"/>
      <c r="E35" s="39" t="str">
        <f ca="1">NEUTRAL!E35</f>
        <v>Schlutzkrapfen  (ACG)</v>
      </c>
      <c r="F35" s="168"/>
      <c r="G35" s="39" t="str">
        <f ca="1">NEUTRAL!G35</f>
        <v>Topfenauflauf (ACG)</v>
      </c>
      <c r="H35" s="168"/>
      <c r="I35" s="39" t="str">
        <f ca="1">NEUTRAL!I35</f>
        <v xml:space="preserve"> Bratlflan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>
      <c r="A36" s="174"/>
      <c r="B36" s="157"/>
      <c r="C36" s="41" t="str">
        <f ca="1">NEUTRAL!C36</f>
        <v>Sauerkraut (M)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Erdäpfel-Zwiebelpüree (G)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Bratwurst, Senf, Kren (MO)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>
      <c r="A37" s="174"/>
      <c r="B37" s="157"/>
      <c r="C37" s="41" t="str">
        <f ca="1">NEUTRAL!C37</f>
        <v>Kartoffelknödel  (AC)</v>
      </c>
      <c r="D37" s="168"/>
      <c r="E37" s="41" t="str">
        <f ca="1">NEUTRAL!E37</f>
        <v>braune Butter (G)</v>
      </c>
      <c r="F37" s="168"/>
      <c r="G37" s="41" t="str">
        <f ca="1">NEUTRAL!G37</f>
        <v xml:space="preserve"> Birnenstücken</v>
      </c>
      <c r="H37" s="168"/>
      <c r="I37" s="41" t="str">
        <f ca="1">NEUTRAL!I37</f>
        <v xml:space="preserve"> püriertes Sauerkraut (G)</v>
      </c>
      <c r="J37" s="168"/>
      <c r="K37" s="41"/>
      <c r="L37" s="168"/>
      <c r="M37" s="41" t="str">
        <f ca="1">IF(ISBLANK(NEUTRAL!J37),"",NEUTRAL!J37)</f>
        <v xml:space="preserve"> Brot (AG)</v>
      </c>
      <c r="N37" s="168"/>
      <c r="O37" s="64" t="str">
        <f>NEUTRAL!$L$20</f>
        <v>Käsetoast, Ketchup (AG)</v>
      </c>
      <c r="P37" s="70"/>
    </row>
    <row r="38" spans="1:16" s="6" customFormat="1" ht="45" customHeight="1">
      <c r="A38" s="174"/>
      <c r="B38" s="157"/>
      <c r="C38" s="41" t="str">
        <f ca="1">NEUTRAL!C38</f>
        <v xml:space="preserve"> Biskuitroulade (AC)</v>
      </c>
      <c r="D38" s="168"/>
      <c r="E38" s="41" t="str">
        <f ca="1">NEUTRAL!E38</f>
        <v xml:space="preserve"> Biskuitroulade (AC)</v>
      </c>
      <c r="F38" s="168"/>
      <c r="G38" s="41" t="str">
        <f ca="1">NEUTRAL!G38</f>
        <v xml:space="preserve"> Biskuitroulade (AC)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>
      <c r="A39" s="175"/>
      <c r="B39" s="158"/>
      <c r="C39" s="45" t="str">
        <f ca="1">NEUTRAL!C39</f>
        <v xml:space="preserve">1055 Kcal / 64 g Fett / 51 g Proteine / 67 g KH / 5,7 BE </v>
      </c>
      <c r="D39" s="169"/>
      <c r="E39" s="45" t="str">
        <f ca="1">NEUTRAL!E39</f>
        <v xml:space="preserve">858 Kcal / 49 g Fett / 26 g Proteine / 76 g KH / 6,4 BE </v>
      </c>
      <c r="F39" s="169"/>
      <c r="G39" s="45" t="str">
        <f ca="1">NEUTRAL!G39</f>
        <v xml:space="preserve">739 Kcal / 26 g Fett / 34 g Proteine / 90 g KH / 7,6 BE </v>
      </c>
      <c r="H39" s="169"/>
      <c r="I39" s="45" t="str">
        <f ca="1">NEUTRAL!I39</f>
        <v xml:space="preserve">399 Kcal / 26 g Fett / 20 g Proteine / 18 g KH / 1,5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817 Kcal / 57 g Fett / 30 g Proteine / 41 g KH / 3,4 BE </v>
      </c>
      <c r="N39" s="169"/>
      <c r="O39" s="66"/>
      <c r="P39" s="71" t="s">
        <v>304</v>
      </c>
    </row>
    <row r="40" spans="1:16" s="6" customFormat="1" ht="45" customHeight="1">
      <c r="A40" s="184" t="s">
        <v>14</v>
      </c>
      <c r="B40" s="150">
        <f>B34+1</f>
        <v>46285</v>
      </c>
      <c r="C40" s="41" t="str">
        <f ca="1">NEUTRAL!C40</f>
        <v>Rindsuppe mit Grießdukaten (ACGL)</v>
      </c>
      <c r="D40" s="170"/>
      <c r="E40" s="36" t="str">
        <f ca="1">NEUTRAL!E40</f>
        <v>Schwarzwurzelcremesuppe  (AGL)</v>
      </c>
      <c r="F40" s="170"/>
      <c r="G40" s="36" t="str">
        <f ca="1">NEUTRAL!G40</f>
        <v>Rindsuppe mit Grießdukaten (ACGL)</v>
      </c>
      <c r="H40" s="170"/>
      <c r="I40" s="41"/>
      <c r="J40" s="168"/>
      <c r="K40" s="41"/>
      <c r="L40" s="170"/>
      <c r="M40" s="36" t="str">
        <f ca="1">IF(ISBLANK(NEUTRAL!J40),"",NEUTRAL!J40)</f>
        <v>Schwarzwurzelcremesuppe  (AGL)</v>
      </c>
      <c r="N40" s="170"/>
      <c r="O40" s="68" t="str">
        <f>NEUTRAL!$L$5</f>
        <v>Milchspeise (AG)</v>
      </c>
      <c r="P40" s="69"/>
    </row>
    <row r="41" spans="1:16" s="6" customFormat="1" ht="45" customHeight="1">
      <c r="A41" s="185"/>
      <c r="B41" s="151"/>
      <c r="C41" s="39" t="str">
        <f ca="1">NEUTRAL!C41</f>
        <v xml:space="preserve"> Gebackenes Putenschnitzel (AC)</v>
      </c>
      <c r="D41" s="168"/>
      <c r="E41" s="39" t="str">
        <f ca="1">NEUTRAL!E41</f>
        <v>Eiernockerl  (ACG)</v>
      </c>
      <c r="F41" s="168"/>
      <c r="G41" s="39" t="str">
        <f ca="1">NEUTRAL!G41</f>
        <v>Scheiterhaufen (ACFG)</v>
      </c>
      <c r="H41" s="168"/>
      <c r="I41" s="39" t="str">
        <f ca="1">NEUTRAL!I41</f>
        <v xml:space="preserve"> Eier-Nockerlflan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/>
    </row>
    <row r="42" spans="1:16" s="6" customFormat="1" ht="45" customHeight="1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 xml:space="preserve"> mit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mit</v>
      </c>
      <c r="J42" s="168"/>
      <c r="K42" s="41" t="e">
        <f>NEUTRAL!#REF!</f>
        <v>#REF!</v>
      </c>
      <c r="L42" s="168"/>
      <c r="M42" s="39" t="str">
        <f ca="1">IF(ISBLANK(NEUTRAL!J42),"",NEUTRAL!J42)</f>
        <v>Käsewurst (CGM)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Gurkensalat  (GLM)</v>
      </c>
      <c r="F43" s="168"/>
      <c r="G43" s="41" t="str">
        <f ca="1">NEUTRAL!G43</f>
        <v xml:space="preserve"> Äpfel und Rosinen</v>
      </c>
      <c r="H43" s="168"/>
      <c r="I43" s="41" t="str">
        <f ca="1">NEUTRAL!I43</f>
        <v xml:space="preserve"> püriertem Gurkensalat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>
      <c r="A44" s="185"/>
      <c r="B44" s="151"/>
      <c r="C44" s="41" t="str">
        <f ca="1">NEUTRAL!C44</f>
        <v>Nusskuchen (GH)</v>
      </c>
      <c r="D44" s="168"/>
      <c r="E44" s="41" t="str">
        <f ca="1">NEUTRAL!E44</f>
        <v>Nusskuchen (GH)</v>
      </c>
      <c r="F44" s="168"/>
      <c r="G44" s="41" t="str">
        <f ca="1">NEUTRAL!G44</f>
        <v>Nusskuchen (GH)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>
      <c r="A45" s="186"/>
      <c r="B45" s="152"/>
      <c r="C45" s="45" t="str">
        <f ca="1">NEUTRAL!C45</f>
        <v xml:space="preserve">1150 Kcal / 62 g Fett / 59 g Proteine / 85 g KH / 7,1 BE </v>
      </c>
      <c r="D45" s="169"/>
      <c r="E45" s="45" t="str">
        <f ca="1">NEUTRAL!E45</f>
        <v xml:space="preserve">1109 Kcal / 69 g Fett / 33 g Proteine / 87 g KH / 7,3 BE </v>
      </c>
      <c r="F45" s="169"/>
      <c r="G45" s="45" t="str">
        <f ca="1">NEUTRAL!G45</f>
        <v xml:space="preserve">764 Kcal / 28 g Fett / 23 g Proteine / 104 g KH / 8,6 BE </v>
      </c>
      <c r="H45" s="169"/>
      <c r="I45" s="45" t="str">
        <f ca="1">NEUTRAL!I45</f>
        <v xml:space="preserve">382 Kcal / 26 g Fett / 20 g Proteine / 15 g KH / 1,2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679 Kcal / 46 g Fett / 29 g Proteine / 35 g KH / 2,9 BE </v>
      </c>
      <c r="N45" s="169"/>
      <c r="O45" s="66"/>
      <c r="P45" s="71" t="s">
        <v>304</v>
      </c>
    </row>
    <row r="46" spans="1:16" ht="32.25" customHeight="1" thickBot="1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M47:O47"/>
    <mergeCell ref="C48:P48"/>
    <mergeCell ref="C47:G47"/>
    <mergeCell ref="N34:N39"/>
    <mergeCell ref="A40:A45"/>
    <mergeCell ref="B40:B45"/>
    <mergeCell ref="D40:D45"/>
    <mergeCell ref="F40:F45"/>
    <mergeCell ref="H40:H45"/>
    <mergeCell ref="N40:N45"/>
    <mergeCell ref="A34:A39"/>
    <mergeCell ref="B34:B39"/>
    <mergeCell ref="D34:D39"/>
    <mergeCell ref="F34:F39"/>
    <mergeCell ref="H34:H39"/>
    <mergeCell ref="A28:A33"/>
    <mergeCell ref="B28:B33"/>
    <mergeCell ref="D28:D33"/>
    <mergeCell ref="F28:F33"/>
    <mergeCell ref="H28:H33"/>
    <mergeCell ref="N16:N21"/>
    <mergeCell ref="A22:A27"/>
    <mergeCell ref="B22:B27"/>
    <mergeCell ref="D22:D27"/>
    <mergeCell ref="F22:F27"/>
    <mergeCell ref="H22:H27"/>
    <mergeCell ref="A16:A21"/>
    <mergeCell ref="B16:B21"/>
    <mergeCell ref="D16:D21"/>
    <mergeCell ref="F16:F21"/>
    <mergeCell ref="H16:H21"/>
    <mergeCell ref="N22:N27"/>
    <mergeCell ref="J22:J27"/>
    <mergeCell ref="L22:L27"/>
    <mergeCell ref="N28:N33"/>
    <mergeCell ref="N1:P1"/>
    <mergeCell ref="A3:B3"/>
    <mergeCell ref="A4:A9"/>
    <mergeCell ref="B4:B9"/>
    <mergeCell ref="D4:D9"/>
    <mergeCell ref="F4:F9"/>
    <mergeCell ref="H4:H9"/>
    <mergeCell ref="N4:N9"/>
    <mergeCell ref="A10:A15"/>
    <mergeCell ref="B10:B15"/>
    <mergeCell ref="D10:D15"/>
    <mergeCell ref="F10:F15"/>
    <mergeCell ref="H10:H15"/>
    <mergeCell ref="N10:N15"/>
    <mergeCell ref="J4:J9"/>
    <mergeCell ref="L4:L9"/>
    <mergeCell ref="J10:J15"/>
    <mergeCell ref="L10:L15"/>
    <mergeCell ref="J16:J21"/>
    <mergeCell ref="L16:L21"/>
    <mergeCell ref="J28:J33"/>
    <mergeCell ref="L28:L33"/>
    <mergeCell ref="J34:J39"/>
    <mergeCell ref="L34:L39"/>
    <mergeCell ref="J40:J45"/>
    <mergeCell ref="L40:L45"/>
  </mergeCells>
  <conditionalFormatting sqref="D4 N4">
    <cfRule type="expression" dxfId="335" priority="63" stopIfTrue="1">
      <formula>ISBLANK(D4)</formula>
    </cfRule>
  </conditionalFormatting>
  <conditionalFormatting sqref="F4">
    <cfRule type="expression" dxfId="334" priority="62" stopIfTrue="1">
      <formula>ISBLANK(F4)</formula>
    </cfRule>
  </conditionalFormatting>
  <conditionalFormatting sqref="H16">
    <cfRule type="expression" dxfId="333" priority="32" stopIfTrue="1">
      <formula>ISBLANK(H16)</formula>
    </cfRule>
  </conditionalFormatting>
  <conditionalFormatting sqref="D28 N28">
    <cfRule type="expression" dxfId="332" priority="25" stopIfTrue="1">
      <formula>ISBLANK(D28)</formula>
    </cfRule>
  </conditionalFormatting>
  <conditionalFormatting sqref="F28">
    <cfRule type="expression" dxfId="331" priority="24" stopIfTrue="1">
      <formula>ISBLANK(F28)</formula>
    </cfRule>
  </conditionalFormatting>
  <conditionalFormatting sqref="H22">
    <cfRule type="expression" dxfId="330" priority="27" stopIfTrue="1">
      <formula>ISBLANK(H22)</formula>
    </cfRule>
  </conditionalFormatting>
  <conditionalFormatting sqref="D22 N22">
    <cfRule type="expression" dxfId="329" priority="30" stopIfTrue="1">
      <formula>ISBLANK(D22)</formula>
    </cfRule>
  </conditionalFormatting>
  <conditionalFormatting sqref="F16">
    <cfRule type="expression" dxfId="328" priority="34" stopIfTrue="1">
      <formula>ISBLANK(F16)</formula>
    </cfRule>
  </conditionalFormatting>
  <conditionalFormatting sqref="H10">
    <cfRule type="expression" dxfId="327" priority="37" stopIfTrue="1">
      <formula>ISBLANK(H10)</formula>
    </cfRule>
  </conditionalFormatting>
  <conditionalFormatting sqref="D10 N10">
    <cfRule type="expression" dxfId="326" priority="40" stopIfTrue="1">
      <formula>ISBLANK(D10)</formula>
    </cfRule>
  </conditionalFormatting>
  <conditionalFormatting sqref="F10">
    <cfRule type="expression" dxfId="325" priority="39" stopIfTrue="1">
      <formula>ISBLANK(F10)</formula>
    </cfRule>
  </conditionalFormatting>
  <conditionalFormatting sqref="P4">
    <cfRule type="expression" dxfId="324" priority="45" stopIfTrue="1">
      <formula>ISBLANK(P4)</formula>
    </cfRule>
  </conditionalFormatting>
  <conditionalFormatting sqref="P11:P15 P17:P21 P23:P27 P29:P33 P35:P39 P41:P45">
    <cfRule type="expression" dxfId="323" priority="9" stopIfTrue="1">
      <formula>ISBLANK(P11)</formula>
    </cfRule>
  </conditionalFormatting>
  <conditionalFormatting sqref="H4">
    <cfRule type="expression" dxfId="322" priority="44" stopIfTrue="1">
      <formula>ISBLANK(H4)</formula>
    </cfRule>
  </conditionalFormatting>
  <conditionalFormatting sqref="D40 N40">
    <cfRule type="expression" dxfId="321" priority="15" stopIfTrue="1">
      <formula>ISBLANK(D40)</formula>
    </cfRule>
  </conditionalFormatting>
  <conditionalFormatting sqref="P5:P9">
    <cfRule type="expression" dxfId="320" priority="41" stopIfTrue="1">
      <formula>ISBLANK(P5)</formula>
    </cfRule>
  </conditionalFormatting>
  <conditionalFormatting sqref="D16 N16">
    <cfRule type="expression" dxfId="319" priority="35" stopIfTrue="1">
      <formula>ISBLANK(D16)</formula>
    </cfRule>
  </conditionalFormatting>
  <conditionalFormatting sqref="F22">
    <cfRule type="expression" dxfId="318" priority="29" stopIfTrue="1">
      <formula>ISBLANK(F22)</formula>
    </cfRule>
  </conditionalFormatting>
  <conditionalFormatting sqref="H28">
    <cfRule type="expression" dxfId="317" priority="22" stopIfTrue="1">
      <formula>ISBLANK(H28)</formula>
    </cfRule>
  </conditionalFormatting>
  <conditionalFormatting sqref="F34">
    <cfRule type="expression" dxfId="316" priority="19" stopIfTrue="1">
      <formula>ISBLANK(F34)</formula>
    </cfRule>
  </conditionalFormatting>
  <conditionalFormatting sqref="D34 N34">
    <cfRule type="expression" dxfId="315" priority="20" stopIfTrue="1">
      <formula>ISBLANK(D34)</formula>
    </cfRule>
  </conditionalFormatting>
  <conditionalFormatting sqref="H34">
    <cfRule type="expression" dxfId="314" priority="17" stopIfTrue="1">
      <formula>ISBLANK(H34)</formula>
    </cfRule>
  </conditionalFormatting>
  <conditionalFormatting sqref="F40">
    <cfRule type="expression" dxfId="313" priority="14" stopIfTrue="1">
      <formula>ISBLANK(F40)</formula>
    </cfRule>
  </conditionalFormatting>
  <conditionalFormatting sqref="H40">
    <cfRule type="expression" dxfId="312" priority="12" stopIfTrue="1">
      <formula>ISBLANK(H40)</formula>
    </cfRule>
  </conditionalFormatting>
  <conditionalFormatting sqref="P10 P16 P22 P28 P34 P40">
    <cfRule type="expression" dxfId="311" priority="10" stopIfTrue="1">
      <formula>ISBLANK(P10)</formula>
    </cfRule>
  </conditionalFormatting>
  <conditionalFormatting sqref="L16">
    <cfRule type="expression" dxfId="310" priority="6" stopIfTrue="1">
      <formula>ISBLANK(L16)</formula>
    </cfRule>
  </conditionalFormatting>
  <conditionalFormatting sqref="L22">
    <cfRule type="expression" dxfId="309" priority="5" stopIfTrue="1">
      <formula>ISBLANK(L22)</formula>
    </cfRule>
  </conditionalFormatting>
  <conditionalFormatting sqref="L10">
    <cfRule type="expression" dxfId="308" priority="7" stopIfTrue="1">
      <formula>ISBLANK(L10)</formula>
    </cfRule>
  </conditionalFormatting>
  <conditionalFormatting sqref="J4 L4">
    <cfRule type="expression" dxfId="307" priority="8" stopIfTrue="1">
      <formula>ISBLANK(J4)</formula>
    </cfRule>
  </conditionalFormatting>
  <conditionalFormatting sqref="L28">
    <cfRule type="expression" dxfId="306" priority="4" stopIfTrue="1">
      <formula>ISBLANK(L28)</formula>
    </cfRule>
  </conditionalFormatting>
  <conditionalFormatting sqref="L34">
    <cfRule type="expression" dxfId="305" priority="3" stopIfTrue="1">
      <formula>ISBLANK(L34)</formula>
    </cfRule>
  </conditionalFormatting>
  <conditionalFormatting sqref="L40">
    <cfRule type="expression" dxfId="304" priority="2" stopIfTrue="1">
      <formula>ISBLANK(L40)</formula>
    </cfRule>
  </conditionalFormatting>
  <conditionalFormatting sqref="J10 J16 J22 J28 J34 J40">
    <cfRule type="expression" dxfId="303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9"/>
  <sheetViews>
    <sheetView zoomScale="25" zoomScaleNormal="25" workbookViewId="0">
      <selection activeCell="P10" sqref="P10"/>
    </sheetView>
  </sheetViews>
  <sheetFormatPr baseColWidth="10" defaultColWidth="11" defaultRowHeight="45.75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>
      <c r="B1" s="3"/>
      <c r="C1" s="3"/>
      <c r="E1" s="16" t="str">
        <f>NEUTRAL!C2</f>
        <v>Woche 38 vom 14.09.2026 bis zum 20.09.2026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238</v>
      </c>
      <c r="O1" s="172"/>
      <c r="P1" s="173"/>
    </row>
    <row r="2" spans="1:16" s="4" customFormat="1" ht="41.25" customHeight="1" thickBot="1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>
      <c r="A4" s="174" t="s">
        <v>0</v>
      </c>
      <c r="B4" s="157" t="str">
        <f>NEUTRAL!$B$4</f>
        <v>14.09.2026</v>
      </c>
      <c r="C4" s="41" t="str">
        <f ca="1">NEUTRAL!C4</f>
        <v>Rindsuppe mit Gemüse (ACGL)</v>
      </c>
      <c r="D4" s="168">
        <v>22</v>
      </c>
      <c r="E4" s="41" t="str">
        <f ca="1">NEUTRAL!E4</f>
        <v>Legierte Grießsuppe  (ACG)</v>
      </c>
      <c r="F4" s="168">
        <v>4</v>
      </c>
      <c r="G4" s="41" t="str">
        <f ca="1">NEUTRAL!G4</f>
        <v>Rindsuppe mit Gemüse (ACGL)</v>
      </c>
      <c r="H4" s="168">
        <v>1</v>
      </c>
      <c r="I4" s="41"/>
      <c r="J4" s="168">
        <v>2</v>
      </c>
      <c r="K4" s="41"/>
      <c r="L4" s="168"/>
      <c r="M4" s="36" t="str">
        <f ca="1">IF(ISBLANK(NEUTRAL!J4),"",NEUTRAL!J4)</f>
        <v>Legierte Grießsuppe  (ACG)</v>
      </c>
      <c r="N4" s="168">
        <v>16</v>
      </c>
      <c r="O4" s="62" t="str">
        <f>NEUTRAL!$L$5</f>
        <v>Milchspeise (AG)</v>
      </c>
      <c r="P4" s="63">
        <v>3</v>
      </c>
    </row>
    <row r="5" spans="1:16" s="6" customFormat="1" ht="45" customHeight="1">
      <c r="A5" s="174"/>
      <c r="B5" s="157"/>
      <c r="C5" s="39" t="str">
        <f ca="1">NEUTRAL!C5</f>
        <v>Spaghetti Bolognese  (AGL)</v>
      </c>
      <c r="D5" s="168"/>
      <c r="E5" s="39" t="str">
        <f ca="1">NEUTRAL!E5</f>
        <v>Gemüsestrudel  (ACGL)</v>
      </c>
      <c r="F5" s="168"/>
      <c r="G5" s="39" t="str">
        <f ca="1">NEUTRAL!G5</f>
        <v>Mohnauflauf (ACG)</v>
      </c>
      <c r="H5" s="168"/>
      <c r="I5" s="39" t="str">
        <f ca="1">NEUTRAL!I5</f>
        <v xml:space="preserve"> Nudelflan (ACFG)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>
        <v>2</v>
      </c>
    </row>
    <row r="6" spans="1:16" s="6" customFormat="1" ht="45" customHeight="1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</v>
      </c>
      <c r="J6" s="168"/>
      <c r="K6" s="41" t="e">
        <f>NEUTRAL!#REF!</f>
        <v>#REF!</v>
      </c>
      <c r="L6" s="168"/>
      <c r="M6" s="39" t="str">
        <f ca="1">IF(ISBLANK(NEUTRAL!J6),"",NEUTRAL!J6)</f>
        <v>Rindfleischsalat (CO)</v>
      </c>
      <c r="N6" s="168"/>
      <c r="O6" s="64" t="str">
        <f>NEUTRAL!$L$15</f>
        <v>Debreziner,  Senf, Kren, Brot (ALMO)</v>
      </c>
      <c r="P6" s="65"/>
    </row>
    <row r="7" spans="1:16" s="6" customFormat="1" ht="45" customHeight="1">
      <c r="A7" s="174"/>
      <c r="B7" s="157"/>
      <c r="C7" s="41" t="str">
        <f ca="1">NEUTRAL!C7</f>
        <v xml:space="preserve">Parmesan </v>
      </c>
      <c r="D7" s="168"/>
      <c r="E7" s="41" t="str">
        <f ca="1">NEUTRAL!E7</f>
        <v>Knoblauchsauce (AFGL)</v>
      </c>
      <c r="F7" s="168"/>
      <c r="G7" s="41" t="str">
        <f ca="1">NEUTRAL!G7</f>
        <v xml:space="preserve"> Zwetschkensauce</v>
      </c>
      <c r="H7" s="168"/>
      <c r="I7" s="41" t="str">
        <f ca="1">NEUTRAL!I7</f>
        <v xml:space="preserve"> passierter Bolognesesauce  (GL)</v>
      </c>
      <c r="J7" s="168"/>
      <c r="K7" s="41"/>
      <c r="L7" s="168"/>
      <c r="M7" s="41" t="str">
        <f ca="1">IF(ISBLANK(NEUTRAL!J7),"",NEUTRAL!J7)</f>
        <v xml:space="preserve"> Brot (A)</v>
      </c>
      <c r="N7" s="168"/>
      <c r="O7" s="64" t="str">
        <f>NEUTRAL!$L$20</f>
        <v>Käsetoast, Ketchup (AG)</v>
      </c>
      <c r="P7" s="65">
        <v>2</v>
      </c>
    </row>
    <row r="8" spans="1:16" s="6" customFormat="1" ht="45" customHeight="1">
      <c r="A8" s="174"/>
      <c r="B8" s="157"/>
      <c r="C8" s="41" t="str">
        <f ca="1">NEUTRAL!C8</f>
        <v xml:space="preserve"> Königskuchen (ACGHO)</v>
      </c>
      <c r="D8" s="168"/>
      <c r="E8" s="41" t="str">
        <f ca="1">NEUTRAL!E8</f>
        <v xml:space="preserve"> Königskuchen (ACGHO)</v>
      </c>
      <c r="F8" s="168"/>
      <c r="G8" s="41" t="str">
        <f ca="1">NEUTRAL!G8</f>
        <v xml:space="preserve"> Königskuchen (ACGHO)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>
        <v>2</v>
      </c>
    </row>
    <row r="9" spans="1:16" s="6" customFormat="1" ht="45" customHeight="1" thickBot="1">
      <c r="A9" s="175"/>
      <c r="B9" s="158"/>
      <c r="C9" s="45" t="str">
        <f ca="1">NEUTRAL!C9</f>
        <v xml:space="preserve">1606 Kcal / 84 g Fett / 58 g Proteine / 148 g KH / 12,3 BE </v>
      </c>
      <c r="D9" s="169"/>
      <c r="E9" s="45" t="str">
        <f ca="1">NEUTRAL!E9</f>
        <v xml:space="preserve">1342 Kcal / 74 g Fett / 30 g Proteine / 133 g KH / 11 BE </v>
      </c>
      <c r="F9" s="169"/>
      <c r="G9" s="45" t="str">
        <f ca="1">NEUTRAL!G9</f>
        <v xml:space="preserve">1478 Kcal / 80 g Fett / 39 g Proteine / 142 g KH / 11,8 BE </v>
      </c>
      <c r="H9" s="169"/>
      <c r="I9" s="45" t="str">
        <f ca="1">NEUTRAL!I9</f>
        <v xml:space="preserve">519 Kcal / 32 g Fett / 25 g Proteine / 31 g KH / 2,6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604 Kcal / 32 g Fett / 41 g Proteine / 36 g KH / 3 BE </v>
      </c>
      <c r="N9" s="169"/>
      <c r="O9" s="66"/>
      <c r="P9" s="67" t="s">
        <v>304</v>
      </c>
    </row>
    <row r="10" spans="1:16" s="6" customFormat="1" ht="45" customHeight="1">
      <c r="A10" s="176" t="s">
        <v>11</v>
      </c>
      <c r="B10" s="156">
        <f>B4+1</f>
        <v>46280</v>
      </c>
      <c r="C10" s="41" t="str">
        <f ca="1">NEUTRAL!C10</f>
        <v>Rindsuppe mit Gemüsestreifen (ACGL)</v>
      </c>
      <c r="D10" s="170">
        <v>10</v>
      </c>
      <c r="E10" s="36" t="str">
        <f ca="1">NEUTRAL!E10</f>
        <v>Zucchinicremesuppe (GL)</v>
      </c>
      <c r="F10" s="170">
        <v>10</v>
      </c>
      <c r="G10" s="36" t="str">
        <f ca="1">NEUTRAL!G10</f>
        <v>Rindsuppe mit Gemüsestreifen (ACGL)</v>
      </c>
      <c r="H10" s="170">
        <v>7</v>
      </c>
      <c r="I10" s="41"/>
      <c r="J10" s="168">
        <v>2</v>
      </c>
      <c r="K10" s="41"/>
      <c r="L10" s="170"/>
      <c r="M10" s="36" t="str">
        <f ca="1">IF(ISBLANK(NEUTRAL!J10),"",NEUTRAL!J10)</f>
        <v>Zucchinicremesuppe (GL)</v>
      </c>
      <c r="N10" s="170">
        <v>13</v>
      </c>
      <c r="O10" s="68" t="str">
        <f>NEUTRAL!$L$5</f>
        <v>Milchspeise (AG)</v>
      </c>
      <c r="P10" s="69">
        <v>3</v>
      </c>
    </row>
    <row r="11" spans="1:16" s="6" customFormat="1" ht="45" customHeight="1">
      <c r="A11" s="174"/>
      <c r="B11" s="157"/>
      <c r="C11" s="39" t="str">
        <f ca="1">NEUTRAL!C11</f>
        <v xml:space="preserve"> Rindfleisch Süß Sauer (AF)</v>
      </c>
      <c r="D11" s="168"/>
      <c r="E11" s="39" t="str">
        <f ca="1">NEUTRAL!E11</f>
        <v>Penne mit Tomatensauce  (ACO)</v>
      </c>
      <c r="F11" s="168"/>
      <c r="G11" s="39" t="str">
        <f ca="1">NEUTRAL!G11</f>
        <v xml:space="preserve"> Erdbeerauflauf (ACG)</v>
      </c>
      <c r="H11" s="168"/>
      <c r="I11" s="39" t="str">
        <f ca="1">NEUTRAL!I11</f>
        <v xml:space="preserve"> Schinkenflan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>
        <v>2</v>
      </c>
    </row>
    <row r="12" spans="1:16" s="6" customFormat="1" ht="45" customHeight="1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 xml:space="preserve">Parmesan </v>
      </c>
      <c r="F12" s="168"/>
      <c r="G12" s="41" t="str">
        <f ca="1">NEUTRAL!G12</f>
        <v/>
      </c>
      <c r="H12" s="168"/>
      <c r="I12" s="41" t="str">
        <f ca="1">NEUTRAL!I12</f>
        <v xml:space="preserve">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>Hühnersuppentopf  (ACL)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>
      <c r="A13" s="174"/>
      <c r="B13" s="157"/>
      <c r="C13" s="41" t="str">
        <f ca="1">NEUTRAL!C13</f>
        <v xml:space="preserve"> Reis  (G)</v>
      </c>
      <c r="D13" s="168"/>
      <c r="E13" s="41" t="str">
        <f ca="1">NEUTRAL!E13</f>
        <v xml:space="preserve"> Salat (MO)</v>
      </c>
      <c r="F13" s="168"/>
      <c r="G13" s="41" t="str">
        <f ca="1">NEUTRAL!G13</f>
        <v/>
      </c>
      <c r="H13" s="168"/>
      <c r="I13" s="41" t="str">
        <f ca="1">NEUTRAL!I13</f>
        <v xml:space="preserve"> Erdäpfelpüree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>
        <v>1</v>
      </c>
    </row>
    <row r="14" spans="1:16" s="6" customFormat="1" ht="45" customHeight="1">
      <c r="A14" s="174"/>
      <c r="B14" s="157"/>
      <c r="C14" s="41" t="str">
        <f ca="1">NEUTRAL!C14</f>
        <v xml:space="preserve">Obst </v>
      </c>
      <c r="D14" s="168"/>
      <c r="E14" s="41" t="str">
        <f ca="1">NEUTRAL!E14</f>
        <v xml:space="preserve">Obst </v>
      </c>
      <c r="F14" s="168"/>
      <c r="G14" s="41" t="str">
        <f ca="1">NEUTRAL!G14</f>
        <v xml:space="preserve">Obst 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>
        <v>4</v>
      </c>
    </row>
    <row r="15" spans="1:16" s="6" customFormat="1" ht="45" customHeight="1" thickBot="1">
      <c r="A15" s="175"/>
      <c r="B15" s="158"/>
      <c r="C15" s="45" t="str">
        <f ca="1">NEUTRAL!C15</f>
        <v xml:space="preserve">918 Kcal / 22 g Fett / 40 g Proteine / 137 g KH / 11,3 BE </v>
      </c>
      <c r="D15" s="169"/>
      <c r="E15" s="45" t="str">
        <f ca="1">NEUTRAL!E15</f>
        <v xml:space="preserve">711 Kcal / 20 g Fett / 25 g Proteine / 104 g KH / 8,6 BE </v>
      </c>
      <c r="F15" s="169"/>
      <c r="G15" s="45" t="str">
        <f ca="1">NEUTRAL!G15</f>
        <v xml:space="preserve">622 Kcal / 18 g Fett / 26 g Proteine / 88 g KH / 7,2 BE </v>
      </c>
      <c r="H15" s="169"/>
      <c r="I15" s="45" t="str">
        <f ca="1">NEUTRAL!I15</f>
        <v xml:space="preserve">457 Kcal / 31 g Fett / 23 g Proteine / 21 g KH / 1,7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342 Kcal / 12 g Fett / 19 g Proteine / 37 g KH / 3,2 BE </v>
      </c>
      <c r="N15" s="169"/>
      <c r="O15" s="66"/>
      <c r="P15" s="71" t="s">
        <v>304</v>
      </c>
    </row>
    <row r="16" spans="1:16" s="6" customFormat="1" ht="45" customHeight="1">
      <c r="A16" s="176" t="s">
        <v>10</v>
      </c>
      <c r="B16" s="156">
        <f>B10+1</f>
        <v>46281</v>
      </c>
      <c r="C16" s="41" t="str">
        <f ca="1">NEUTRAL!C16</f>
        <v>Schöberlsuppe (ACG)</v>
      </c>
      <c r="D16" s="170">
        <v>17</v>
      </c>
      <c r="E16" s="36" t="str">
        <f ca="1">NEUTRAL!E16</f>
        <v>Champignoncremesuppe  (GL)</v>
      </c>
      <c r="F16" s="170">
        <v>8</v>
      </c>
      <c r="G16" s="36" t="str">
        <f ca="1">NEUTRAL!G16</f>
        <v>Schöberlsuppe (ACG)</v>
      </c>
      <c r="H16" s="170">
        <v>2</v>
      </c>
      <c r="I16" s="41"/>
      <c r="J16" s="168">
        <v>2</v>
      </c>
      <c r="K16" s="41"/>
      <c r="L16" s="170"/>
      <c r="M16" s="36" t="str">
        <f ca="1">NEUTRAL!J16</f>
        <v>Champignoncremesuppe  (GL)</v>
      </c>
      <c r="N16" s="170">
        <v>19</v>
      </c>
      <c r="O16" s="68" t="str">
        <f>NEUTRAL!$L$5</f>
        <v>Milchspeise (AG)</v>
      </c>
      <c r="P16" s="69">
        <v>3</v>
      </c>
    </row>
    <row r="17" spans="1:16" s="6" customFormat="1" ht="45" customHeight="1">
      <c r="A17" s="174"/>
      <c r="B17" s="157"/>
      <c r="C17" s="39" t="str">
        <f ca="1">NEUTRAL!C17</f>
        <v>Cevapcici</v>
      </c>
      <c r="D17" s="168"/>
      <c r="E17" s="39" t="str">
        <f ca="1">NEUTRAL!E17</f>
        <v>Gefüllter Kohlrabi (AGL)</v>
      </c>
      <c r="F17" s="168"/>
      <c r="G17" s="39" t="str">
        <f ca="1">NEUTRAL!G17</f>
        <v>Mohnnudeln  (ACG)</v>
      </c>
      <c r="H17" s="168"/>
      <c r="I17" s="39" t="str">
        <f ca="1">NEUTRAL!I17</f>
        <v xml:space="preserve"> Pürierte Cevapcici (ACG)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>
        <v>2</v>
      </c>
    </row>
    <row r="18" spans="1:16" s="6" customFormat="1" ht="45" customHeight="1">
      <c r="A18" s="174"/>
      <c r="B18" s="157"/>
      <c r="C18" s="41" t="str">
        <f ca="1">NEUTRAL!C18</f>
        <v xml:space="preserve">Bratkartoffeln 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Erdäpfelpüree (G)</v>
      </c>
      <c r="J18" s="168"/>
      <c r="K18" s="41" t="e">
        <f>NEUTRAL!#REF!</f>
        <v>#REF!</v>
      </c>
      <c r="L18" s="168"/>
      <c r="M18" s="39" t="str">
        <f ca="1">NEUTRAL!J18</f>
        <v xml:space="preserve"> Schweizer Wurstsalat (GM)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>
      <c r="A19" s="174"/>
      <c r="B19" s="157"/>
      <c r="C19" s="41" t="str">
        <f ca="1">NEUTRAL!C19</f>
        <v>Zwiebelsenf (GM)</v>
      </c>
      <c r="D19" s="168"/>
      <c r="E19" s="41" t="str">
        <f ca="1">NEUTRAL!E19</f>
        <v>Käsesauce (AFGL)</v>
      </c>
      <c r="F19" s="168"/>
      <c r="G19" s="41" t="str">
        <f ca="1">NEUTRAL!G19</f>
        <v xml:space="preserve">Apfelmus </v>
      </c>
      <c r="H19" s="168"/>
      <c r="I19" s="41" t="str">
        <f ca="1">NEUTRAL!I19</f>
        <v xml:space="preserve"> Senf (M)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>
        <v>1</v>
      </c>
    </row>
    <row r="20" spans="1:16" s="6" customFormat="1" ht="45" customHeight="1">
      <c r="A20" s="174"/>
      <c r="B20" s="157"/>
      <c r="C20" s="41" t="str">
        <f ca="1">NEUTRAL!C20</f>
        <v xml:space="preserve"> Kuchen mit Marillen (G)</v>
      </c>
      <c r="D20" s="168"/>
      <c r="E20" s="41" t="str">
        <f ca="1">NEUTRAL!E20</f>
        <v xml:space="preserve"> Kuchen mit Marillen (G)</v>
      </c>
      <c r="F20" s="168"/>
      <c r="G20" s="41" t="str">
        <f ca="1">NEUTRAL!G20</f>
        <v xml:space="preserve"> Kuchen mit Marillen (G)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>
      <c r="A21" s="175"/>
      <c r="B21" s="158"/>
      <c r="C21" s="45" t="str">
        <f ca="1">NEUTRAL!C21</f>
        <v xml:space="preserve">644 Kcal / 27 g Fett / 33 g Proteine / 62 g KH / 5,2 BE </v>
      </c>
      <c r="D21" s="169"/>
      <c r="E21" s="45" t="str">
        <f ca="1">NEUTRAL!E21</f>
        <v xml:space="preserve">944 Kcal / 50 g Fett / 39 g Proteine / 79 g KH / 6,5 BE </v>
      </c>
      <c r="F21" s="169"/>
      <c r="G21" s="45" t="str">
        <f ca="1">NEUTRAL!G21</f>
        <v xml:space="preserve">776 Kcal / 27 g Fett / 22 g Proteine / 106 g KH / 8,8 BE </v>
      </c>
      <c r="H21" s="169"/>
      <c r="I21" s="45" t="str">
        <f ca="1">NEUTRAL!I21</f>
        <v xml:space="preserve">291 Kcal / 19 g Fett / 18 g Proteine / 11 g KH / 0,9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>
      <c r="A22" s="176" t="s">
        <v>12</v>
      </c>
      <c r="B22" s="156">
        <f>B16+1</f>
        <v>46282</v>
      </c>
      <c r="C22" s="41" t="str">
        <f ca="1">NEUTRAL!C22</f>
        <v>Backerbsensuppe  (ACGL)</v>
      </c>
      <c r="D22" s="170">
        <v>11</v>
      </c>
      <c r="E22" s="36" t="str">
        <f ca="1">NEUTRAL!E22</f>
        <v>Karottencremesuppe (AGL)</v>
      </c>
      <c r="F22" s="170">
        <v>9</v>
      </c>
      <c r="G22" s="36" t="str">
        <f ca="1">NEUTRAL!G22</f>
        <v>Backerbsensuppe  (ACGL)</v>
      </c>
      <c r="H22" s="170">
        <v>7</v>
      </c>
      <c r="I22" s="41"/>
      <c r="J22" s="168">
        <v>2</v>
      </c>
      <c r="K22" s="41"/>
      <c r="L22" s="170"/>
      <c r="M22" s="36" t="str">
        <f ca="1">IF(ISBLANK(NEUTRAL!J22),"",NEUTRAL!J22)</f>
        <v>Karottencremesuppe (AGL)</v>
      </c>
      <c r="N22" s="170">
        <v>19</v>
      </c>
      <c r="O22" s="68" t="str">
        <f>NEUTRAL!$L$5</f>
        <v>Milchspeise (AG)</v>
      </c>
      <c r="P22" s="69">
        <v>3</v>
      </c>
    </row>
    <row r="23" spans="1:16" s="6" customFormat="1" ht="45" customHeight="1">
      <c r="A23" s="174"/>
      <c r="B23" s="157"/>
      <c r="C23" s="39" t="str">
        <f ca="1">NEUTRAL!C23</f>
        <v xml:space="preserve"> Gekochter Selchschopf  (GLO)</v>
      </c>
      <c r="D23" s="168"/>
      <c r="E23" s="39" t="str">
        <f ca="1">NEUTRAL!E23</f>
        <v>Krautfleckerln  (AC)</v>
      </c>
      <c r="F23" s="168"/>
      <c r="G23" s="39" t="str">
        <f ca="1">NEUTRAL!G23</f>
        <v xml:space="preserve"> Nußpalatschinken  (ACGH)</v>
      </c>
      <c r="H23" s="168"/>
      <c r="I23" s="39" t="str">
        <f ca="1">NEUTRAL!I23</f>
        <v xml:space="preserve"> Selchflan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>
        <v>1</v>
      </c>
    </row>
    <row r="24" spans="1:16" s="6" customFormat="1" ht="45" customHeight="1">
      <c r="A24" s="174"/>
      <c r="B24" s="157"/>
      <c r="C24" s="41" t="str">
        <f ca="1">NEUTRAL!C24</f>
        <v xml:space="preserve"> mit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mit</v>
      </c>
      <c r="H24" s="168"/>
      <c r="I24" s="41" t="str">
        <f ca="1">NEUTRAL!I24</f>
        <v xml:space="preserve"> mit</v>
      </c>
      <c r="J24" s="168"/>
      <c r="K24" s="41" t="e">
        <f>NEUTRAL!#REF!</f>
        <v>#REF!</v>
      </c>
      <c r="L24" s="168"/>
      <c r="M24" s="39" t="str">
        <f ca="1">IF(ISBLANK(NEUTRAL!J24),"",NEUTRAL!J24)</f>
        <v xml:space="preserve"> Erdäpfelpuffer (C)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>
      <c r="A25" s="174"/>
      <c r="B25" s="157"/>
      <c r="C25" s="41" t="str">
        <f ca="1">NEUTRAL!C25</f>
        <v>Krautfleckerln  (AC)</v>
      </c>
      <c r="D25" s="168"/>
      <c r="E25" s="41" t="str">
        <f ca="1">NEUTRAL!E25</f>
        <v xml:space="preserve"> Salat (MO)</v>
      </c>
      <c r="F25" s="168"/>
      <c r="G25" s="41" t="str">
        <f ca="1">NEUTRAL!G25</f>
        <v xml:space="preserve"> Schokosauce (G)</v>
      </c>
      <c r="H25" s="168"/>
      <c r="I25" s="41" t="str">
        <f ca="1">NEUTRAL!I25</f>
        <v>pürierten Krautfleckerln (AC)</v>
      </c>
      <c r="J25" s="168"/>
      <c r="K25" s="41"/>
      <c r="L25" s="168"/>
      <c r="M25" s="41" t="str">
        <f ca="1">IF(ISBLANK(NEUTRAL!J25),"",NEUTRAL!J25)</f>
        <v xml:space="preserve"> mit Apfelmus </v>
      </c>
      <c r="N25" s="168"/>
      <c r="O25" s="64" t="str">
        <f>NEUTRAL!$L$20</f>
        <v>Käsetoast, Ketchup (AG)</v>
      </c>
      <c r="P25" s="70">
        <v>2</v>
      </c>
    </row>
    <row r="26" spans="1:16" s="6" customFormat="1" ht="45" customHeight="1">
      <c r="A26" s="174"/>
      <c r="B26" s="157"/>
      <c r="C26" s="41" t="str">
        <f ca="1">NEUTRAL!C26</f>
        <v>Fruchtkuchen (G)</v>
      </c>
      <c r="D26" s="168"/>
      <c r="E26" s="41" t="str">
        <f ca="1">NEUTRAL!E26</f>
        <v>Fruchtkuchen (G)</v>
      </c>
      <c r="F26" s="168"/>
      <c r="G26" s="41" t="str">
        <f ca="1">NEUTRAL!G26</f>
        <v>Fruchtkuchen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>
        <v>1</v>
      </c>
    </row>
    <row r="27" spans="1:16" s="6" customFormat="1" ht="45" customHeight="1" thickBot="1">
      <c r="A27" s="175"/>
      <c r="B27" s="158"/>
      <c r="C27" s="45" t="str">
        <f ca="1">NEUTRAL!C27</f>
        <v xml:space="preserve">1045 Kcal / 48 g Fett / 54 g Proteine / 93 g KH / 7,8 BE </v>
      </c>
      <c r="D27" s="169"/>
      <c r="E27" s="45" t="str">
        <f ca="1">NEUTRAL!E27</f>
        <v xml:space="preserve">770 Kcal / 34 g Fett / 21 g Proteine / 90 g KH / 7,6 BE </v>
      </c>
      <c r="F27" s="169"/>
      <c r="G27" s="45" t="str">
        <f ca="1">NEUTRAL!G27</f>
        <v xml:space="preserve">3273 Kcal / 55 g Fett / 56 g Proteine / 617 g KH / 51,4 BE </v>
      </c>
      <c r="H27" s="169"/>
      <c r="I27" s="45" t="str">
        <f ca="1">NEUTRAL!I27</f>
        <v xml:space="preserve">724 Kcal / 29 g Fett / 32 g Proteine / 81 g KH / 6,8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567 Kcal / 24 g Fett / 17 g Proteine / 69 g KH / 5,7 BE </v>
      </c>
      <c r="N27" s="169"/>
      <c r="O27" s="66"/>
      <c r="P27" s="71" t="s">
        <v>304</v>
      </c>
    </row>
    <row r="28" spans="1:16" s="6" customFormat="1" ht="45" customHeight="1">
      <c r="A28" s="176" t="s">
        <v>6</v>
      </c>
      <c r="B28" s="156">
        <f>B22+1</f>
        <v>46283</v>
      </c>
      <c r="C28" s="41" t="str">
        <f ca="1">NEUTRAL!C28</f>
        <v>Rindsuppe mit Parmesannockerl (ACGL)</v>
      </c>
      <c r="D28" s="170">
        <v>9</v>
      </c>
      <c r="E28" s="36" t="str">
        <f ca="1">NEUTRAL!E28</f>
        <v>Maiscremesuppe  (AG)</v>
      </c>
      <c r="F28" s="170">
        <v>11</v>
      </c>
      <c r="G28" s="36" t="str">
        <f ca="1">NEUTRAL!G28</f>
        <v>Rindsuppe mit Parmesannockerl (ACGL)</v>
      </c>
      <c r="H28" s="170">
        <v>7</v>
      </c>
      <c r="I28" s="41"/>
      <c r="J28" s="168">
        <v>2</v>
      </c>
      <c r="K28" s="41"/>
      <c r="L28" s="170"/>
      <c r="M28" s="36" t="str">
        <f ca="1">IF(ISBLANK(NEUTRAL!J28),"",NEUTRAL!J28)</f>
        <v>Maiscremesuppe  (AG)</v>
      </c>
      <c r="N28" s="170">
        <v>18</v>
      </c>
      <c r="O28" s="68" t="str">
        <f>NEUTRAL!$L$5</f>
        <v>Milchspeise (AG)</v>
      </c>
      <c r="P28" s="69">
        <v>3</v>
      </c>
    </row>
    <row r="29" spans="1:16" s="6" customFormat="1" ht="45" customHeight="1">
      <c r="A29" s="174"/>
      <c r="B29" s="157"/>
      <c r="C29" s="39" t="str">
        <f ca="1">NEUTRAL!C29</f>
        <v>Fisch gebacken  (ACDG)</v>
      </c>
      <c r="D29" s="168"/>
      <c r="E29" s="39" t="str">
        <f ca="1">NEUTRAL!E29</f>
        <v>Fischfilet "Müllerin" (ADFG)</v>
      </c>
      <c r="F29" s="168"/>
      <c r="G29" s="39" t="str">
        <f ca="1">NEUTRAL!G29</f>
        <v>Apfelstrudel (AG)</v>
      </c>
      <c r="H29" s="168"/>
      <c r="I29" s="39" t="str">
        <f ca="1">NEUTRAL!I29</f>
        <v xml:space="preserve"> Herzhafter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>
        <v>3</v>
      </c>
    </row>
    <row r="30" spans="1:16" s="6" customFormat="1" ht="45" customHeight="1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 xml:space="preserve"> mit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mit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Extrawurst (ACM)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>
      <c r="A31" s="174"/>
      <c r="B31" s="157"/>
      <c r="C31" s="41" t="str">
        <f ca="1">NEUTRAL!C31</f>
        <v>Kartoffelsalat  (LM)</v>
      </c>
      <c r="D31" s="168"/>
      <c r="E31" s="41" t="str">
        <f ca="1">NEUTRAL!E31</f>
        <v>Kartoffelsalat  (LM)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püriertem Kartoffelsalat  (LM)</v>
      </c>
      <c r="J31" s="168"/>
      <c r="K31" s="41"/>
      <c r="L31" s="168"/>
      <c r="M31" s="41" t="str">
        <f ca="1">IF(ISBLANK(NEUTRAL!J31),"",NEUTRAL!J31)</f>
        <v>Brot (A)</v>
      </c>
      <c r="N31" s="168"/>
      <c r="O31" s="64" t="str">
        <f>NEUTRAL!$L$20</f>
        <v>Käsetoast, Ketchup (AG)</v>
      </c>
      <c r="P31" s="70">
        <v>1</v>
      </c>
    </row>
    <row r="32" spans="1:16" s="6" customFormat="1" ht="45" customHeight="1">
      <c r="A32" s="174"/>
      <c r="B32" s="157"/>
      <c r="C32" s="41" t="str">
        <f ca="1">NEUTRAL!C32</f>
        <v>Fruchtkuchen</v>
      </c>
      <c r="D32" s="168"/>
      <c r="E32" s="41" t="str">
        <f ca="1">NEUTRAL!E32</f>
        <v>Fruchtkuchen</v>
      </c>
      <c r="F32" s="168"/>
      <c r="G32" s="41" t="str">
        <f ca="1">NEUTRAL!G32</f>
        <v>Fruchtkuchen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>
        <v>1</v>
      </c>
    </row>
    <row r="33" spans="1:16" s="6" customFormat="1" ht="45" customHeight="1" thickBot="1">
      <c r="A33" s="175"/>
      <c r="B33" s="158"/>
      <c r="C33" s="45" t="str">
        <f ca="1">NEUTRAL!C33</f>
        <v xml:space="preserve">844 Kcal / 20 g Fett / 50 g Proteine / 110 g KH / 9,2 BE </v>
      </c>
      <c r="D33" s="169"/>
      <c r="E33" s="45" t="str">
        <f ca="1">NEUTRAL!E33</f>
        <v xml:space="preserve">891 Kcal / 53 g Fett / 34 g Proteine / 65 g KH / 5,4 BE </v>
      </c>
      <c r="F33" s="169"/>
      <c r="G33" s="45" t="str">
        <f ca="1">NEUTRAL!G33</f>
        <v xml:space="preserve">1085 Kcal / 35 g Fett / 22 g Proteine / 162 g KH / 13,5 BE </v>
      </c>
      <c r="H33" s="169"/>
      <c r="I33" s="45" t="str">
        <f ca="1">NEUTRAL!I33</f>
        <v xml:space="preserve">302 Kcal / 15 g Fett / 14 g Proteine / 26 g KH / 2,1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1195 Kcal / 73 g Fett / 41 g Proteine / 88 g KH / 7,4 BE </v>
      </c>
      <c r="N33" s="169"/>
      <c r="O33" s="66"/>
      <c r="P33" s="71" t="s">
        <v>304</v>
      </c>
    </row>
    <row r="34" spans="1:16" s="6" customFormat="1" ht="45" customHeight="1">
      <c r="A34" s="176" t="s">
        <v>13</v>
      </c>
      <c r="B34" s="156">
        <f>B28+1</f>
        <v>46284</v>
      </c>
      <c r="C34" s="41" t="str">
        <f ca="1">NEUTRAL!C34</f>
        <v>Buchstabensuppe (ACGL)</v>
      </c>
      <c r="D34" s="170">
        <v>20</v>
      </c>
      <c r="E34" s="36" t="str">
        <f ca="1">NEUTRAL!E34</f>
        <v>Lauchcremesuppe  (AGL)</v>
      </c>
      <c r="F34" s="170">
        <v>4</v>
      </c>
      <c r="G34" s="36" t="str">
        <f ca="1">NEUTRAL!G34</f>
        <v>Buchstabensuppe (ACGL)</v>
      </c>
      <c r="H34" s="170">
        <v>3</v>
      </c>
      <c r="I34" s="41"/>
      <c r="J34" s="168">
        <v>2</v>
      </c>
      <c r="K34" s="41"/>
      <c r="L34" s="170"/>
      <c r="M34" s="36" t="str">
        <f ca="1">IF(ISBLANK(NEUTRAL!J34),"",NEUTRAL!J34)</f>
        <v>Lauchcremesuppe  (AGL)</v>
      </c>
      <c r="N34" s="170">
        <v>14</v>
      </c>
      <c r="O34" s="68" t="str">
        <f>NEUTRAL!$L$5</f>
        <v>Milchspeise (AG)</v>
      </c>
      <c r="P34" s="69">
        <v>3</v>
      </c>
    </row>
    <row r="35" spans="1:16" s="6" customFormat="1" ht="45" customHeight="1">
      <c r="A35" s="174"/>
      <c r="B35" s="157"/>
      <c r="C35" s="39" t="str">
        <f ca="1">NEUTRAL!C35</f>
        <v>Surbraten  (GL)</v>
      </c>
      <c r="D35" s="168"/>
      <c r="E35" s="39" t="str">
        <f ca="1">NEUTRAL!E35</f>
        <v>Schlutzkrapfen  (ACG)</v>
      </c>
      <c r="F35" s="168"/>
      <c r="G35" s="39" t="str">
        <f ca="1">NEUTRAL!G35</f>
        <v>Topfenauflauf (ACG)</v>
      </c>
      <c r="H35" s="168"/>
      <c r="I35" s="39" t="str">
        <f ca="1">NEUTRAL!I35</f>
        <v xml:space="preserve"> Bratlflan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>
        <v>2</v>
      </c>
    </row>
    <row r="36" spans="1:16" s="6" customFormat="1" ht="45" customHeight="1">
      <c r="A36" s="174"/>
      <c r="B36" s="157"/>
      <c r="C36" s="41" t="str">
        <f ca="1">NEUTRAL!C36</f>
        <v>Sauerkraut (M)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Erdäpfel-Zwiebelpüree (G)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Bratwurst, Senf, Kren (MO)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>
      <c r="A37" s="174"/>
      <c r="B37" s="157"/>
      <c r="C37" s="41" t="str">
        <f ca="1">NEUTRAL!C37</f>
        <v>Kartoffelknödel  (AC)</v>
      </c>
      <c r="D37" s="168"/>
      <c r="E37" s="41" t="str">
        <f ca="1">NEUTRAL!E37</f>
        <v>braune Butter (G)</v>
      </c>
      <c r="F37" s="168"/>
      <c r="G37" s="41" t="str">
        <f ca="1">NEUTRAL!G37</f>
        <v xml:space="preserve"> Birnenstücken</v>
      </c>
      <c r="H37" s="168"/>
      <c r="I37" s="41" t="str">
        <f ca="1">NEUTRAL!I37</f>
        <v xml:space="preserve"> püriertes Sauerkraut (G)</v>
      </c>
      <c r="J37" s="168"/>
      <c r="K37" s="41"/>
      <c r="L37" s="168"/>
      <c r="M37" s="41" t="str">
        <f ca="1">IF(ISBLANK(NEUTRAL!J37),"",NEUTRAL!J37)</f>
        <v xml:space="preserve"> Brot (AG)</v>
      </c>
      <c r="N37" s="168"/>
      <c r="O37" s="64" t="str">
        <f>NEUTRAL!$L$20</f>
        <v>Käsetoast, Ketchup (AG)</v>
      </c>
      <c r="P37" s="70">
        <v>2</v>
      </c>
    </row>
    <row r="38" spans="1:16" s="6" customFormat="1" ht="45" customHeight="1">
      <c r="A38" s="174"/>
      <c r="B38" s="157"/>
      <c r="C38" s="41" t="str">
        <f ca="1">NEUTRAL!C38</f>
        <v xml:space="preserve"> Biskuitroulade (AC)</v>
      </c>
      <c r="D38" s="168"/>
      <c r="E38" s="41" t="str">
        <f ca="1">NEUTRAL!E38</f>
        <v xml:space="preserve"> Biskuitroulade (AC)</v>
      </c>
      <c r="F38" s="168"/>
      <c r="G38" s="41" t="str">
        <f ca="1">NEUTRAL!G38</f>
        <v xml:space="preserve"> Biskuitroulade (AC)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>
        <v>3</v>
      </c>
    </row>
    <row r="39" spans="1:16" s="6" customFormat="1" ht="45" customHeight="1" thickBot="1">
      <c r="A39" s="175"/>
      <c r="B39" s="158"/>
      <c r="C39" s="45" t="str">
        <f ca="1">NEUTRAL!C39</f>
        <v xml:space="preserve">1055 Kcal / 64 g Fett / 51 g Proteine / 67 g KH / 5,7 BE </v>
      </c>
      <c r="D39" s="169"/>
      <c r="E39" s="45" t="str">
        <f ca="1">NEUTRAL!E39</f>
        <v xml:space="preserve">858 Kcal / 49 g Fett / 26 g Proteine / 76 g KH / 6,4 BE </v>
      </c>
      <c r="F39" s="169"/>
      <c r="G39" s="45" t="str">
        <f ca="1">NEUTRAL!G39</f>
        <v xml:space="preserve">739 Kcal / 26 g Fett / 34 g Proteine / 90 g KH / 7,6 BE </v>
      </c>
      <c r="H39" s="169"/>
      <c r="I39" s="45" t="str">
        <f ca="1">NEUTRAL!I39</f>
        <v xml:space="preserve">399 Kcal / 26 g Fett / 20 g Proteine / 18 g KH / 1,5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817 Kcal / 57 g Fett / 30 g Proteine / 41 g KH / 3,4 BE </v>
      </c>
      <c r="N39" s="169"/>
      <c r="O39" s="66"/>
      <c r="P39" s="71" t="s">
        <v>304</v>
      </c>
    </row>
    <row r="40" spans="1:16" s="6" customFormat="1" ht="45" customHeight="1">
      <c r="A40" s="184" t="s">
        <v>14</v>
      </c>
      <c r="B40" s="150">
        <f>B34+1</f>
        <v>46285</v>
      </c>
      <c r="C40" s="41" t="str">
        <f ca="1">NEUTRAL!C40</f>
        <v>Rindsuppe mit Grießdukaten (ACGL)</v>
      </c>
      <c r="D40" s="170">
        <v>13</v>
      </c>
      <c r="E40" s="36" t="str">
        <f ca="1">NEUTRAL!E40</f>
        <v>Schwarzwurzelcremesuppe  (AGL)</v>
      </c>
      <c r="F40" s="170">
        <v>13</v>
      </c>
      <c r="G40" s="36" t="str">
        <f ca="1">NEUTRAL!G40</f>
        <v>Rindsuppe mit Grießdukaten (ACGL)</v>
      </c>
      <c r="H40" s="170">
        <v>1</v>
      </c>
      <c r="I40" s="41"/>
      <c r="J40" s="168">
        <v>2</v>
      </c>
      <c r="K40" s="41"/>
      <c r="L40" s="170"/>
      <c r="M40" s="36" t="str">
        <f ca="1">IF(ISBLANK(NEUTRAL!J40),"",NEUTRAL!J40)</f>
        <v>Schwarzwurzelcremesuppe  (AGL)</v>
      </c>
      <c r="N40" s="170">
        <v>16</v>
      </c>
      <c r="O40" s="68" t="str">
        <f>NEUTRAL!$L$5</f>
        <v>Milchspeise (AG)</v>
      </c>
      <c r="P40" s="69">
        <v>3</v>
      </c>
    </row>
    <row r="41" spans="1:16" s="6" customFormat="1" ht="45" customHeight="1">
      <c r="A41" s="185"/>
      <c r="B41" s="151"/>
      <c r="C41" s="39" t="str">
        <f ca="1">NEUTRAL!C41</f>
        <v xml:space="preserve"> Gebackenes Putenschnitzel (AC)</v>
      </c>
      <c r="D41" s="168"/>
      <c r="E41" s="39" t="str">
        <f ca="1">NEUTRAL!E41</f>
        <v>Eiernockerl  (ACG)</v>
      </c>
      <c r="F41" s="168"/>
      <c r="G41" s="39" t="str">
        <f ca="1">NEUTRAL!G41</f>
        <v>Scheiterhaufen (ACFG)</v>
      </c>
      <c r="H41" s="168"/>
      <c r="I41" s="39" t="str">
        <f ca="1">NEUTRAL!I41</f>
        <v xml:space="preserve"> Eier-Nockerlflan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>
        <v>3</v>
      </c>
    </row>
    <row r="42" spans="1:16" s="6" customFormat="1" ht="45" customHeight="1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 xml:space="preserve"> mit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mit</v>
      </c>
      <c r="J42" s="168"/>
      <c r="K42" s="41" t="e">
        <f>NEUTRAL!#REF!</f>
        <v>#REF!</v>
      </c>
      <c r="L42" s="168"/>
      <c r="M42" s="39" t="str">
        <f ca="1">IF(ISBLANK(NEUTRAL!J42),"",NEUTRAL!J42)</f>
        <v>Käsewurst (CGM)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Gurkensalat  (GLM)</v>
      </c>
      <c r="F43" s="168"/>
      <c r="G43" s="41" t="str">
        <f ca="1">NEUTRAL!G43</f>
        <v xml:space="preserve"> Äpfel und Rosinen</v>
      </c>
      <c r="H43" s="168"/>
      <c r="I43" s="41" t="str">
        <f ca="1">NEUTRAL!I43</f>
        <v xml:space="preserve"> püriertem Gurkensalat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>
        <v>2</v>
      </c>
    </row>
    <row r="44" spans="1:16" s="6" customFormat="1" ht="45" customHeight="1">
      <c r="A44" s="185"/>
      <c r="B44" s="151"/>
      <c r="C44" s="41" t="str">
        <f ca="1">NEUTRAL!C44</f>
        <v>Nusskuchen (GH)</v>
      </c>
      <c r="D44" s="168"/>
      <c r="E44" s="41" t="str">
        <f ca="1">NEUTRAL!E44</f>
        <v>Nusskuchen (GH)</v>
      </c>
      <c r="F44" s="168"/>
      <c r="G44" s="41" t="str">
        <f ca="1">NEUTRAL!G44</f>
        <v>Nusskuchen (GH)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>
        <v>2</v>
      </c>
    </row>
    <row r="45" spans="1:16" s="6" customFormat="1" ht="45" customHeight="1" thickBot="1">
      <c r="A45" s="186"/>
      <c r="B45" s="152"/>
      <c r="C45" s="45" t="str">
        <f ca="1">NEUTRAL!C45</f>
        <v xml:space="preserve">1150 Kcal / 62 g Fett / 59 g Proteine / 85 g KH / 7,1 BE </v>
      </c>
      <c r="D45" s="169"/>
      <c r="E45" s="45" t="str">
        <f ca="1">NEUTRAL!E45</f>
        <v xml:space="preserve">1109 Kcal / 69 g Fett / 33 g Proteine / 87 g KH / 7,3 BE </v>
      </c>
      <c r="F45" s="169"/>
      <c r="G45" s="45" t="str">
        <f ca="1">NEUTRAL!G45</f>
        <v xml:space="preserve">764 Kcal / 28 g Fett / 23 g Proteine / 104 g KH / 8,6 BE </v>
      </c>
      <c r="H45" s="169"/>
      <c r="I45" s="45" t="str">
        <f ca="1">NEUTRAL!I45</f>
        <v xml:space="preserve">382 Kcal / 26 g Fett / 20 g Proteine / 15 g KH / 1,2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679 Kcal / 46 g Fett / 29 g Proteine / 35 g KH / 2,9 BE </v>
      </c>
      <c r="N45" s="169"/>
      <c r="O45" s="66"/>
      <c r="P45" s="71" t="s">
        <v>304</v>
      </c>
    </row>
    <row r="46" spans="1:16" ht="32.25" customHeight="1" thickBot="1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302" priority="33" stopIfTrue="1">
      <formula>ISBLANK(D4)</formula>
    </cfRule>
  </conditionalFormatting>
  <conditionalFormatting sqref="F4">
    <cfRule type="expression" dxfId="301" priority="32" stopIfTrue="1">
      <formula>ISBLANK(F4)</formula>
    </cfRule>
  </conditionalFormatting>
  <conditionalFormatting sqref="H16">
    <cfRule type="expression" dxfId="300" priority="23" stopIfTrue="1">
      <formula>ISBLANK(H16)</formula>
    </cfRule>
  </conditionalFormatting>
  <conditionalFormatting sqref="D28 N28">
    <cfRule type="expression" dxfId="299" priority="19" stopIfTrue="1">
      <formula>ISBLANK(D28)</formula>
    </cfRule>
  </conditionalFormatting>
  <conditionalFormatting sqref="F28">
    <cfRule type="expression" dxfId="298" priority="18" stopIfTrue="1">
      <formula>ISBLANK(F28)</formula>
    </cfRule>
  </conditionalFormatting>
  <conditionalFormatting sqref="H22">
    <cfRule type="expression" dxfId="297" priority="20" stopIfTrue="1">
      <formula>ISBLANK(H22)</formula>
    </cfRule>
  </conditionalFormatting>
  <conditionalFormatting sqref="D22 N22">
    <cfRule type="expression" dxfId="296" priority="22" stopIfTrue="1">
      <formula>ISBLANK(D22)</formula>
    </cfRule>
  </conditionalFormatting>
  <conditionalFormatting sqref="F16">
    <cfRule type="expression" dxfId="295" priority="24" stopIfTrue="1">
      <formula>ISBLANK(F16)</formula>
    </cfRule>
  </conditionalFormatting>
  <conditionalFormatting sqref="H10">
    <cfRule type="expression" dxfId="294" priority="26" stopIfTrue="1">
      <formula>ISBLANK(H10)</formula>
    </cfRule>
  </conditionalFormatting>
  <conditionalFormatting sqref="D10 N10">
    <cfRule type="expression" dxfId="293" priority="28" stopIfTrue="1">
      <formula>ISBLANK(D10)</formula>
    </cfRule>
  </conditionalFormatting>
  <conditionalFormatting sqref="F10">
    <cfRule type="expression" dxfId="292" priority="27" stopIfTrue="1">
      <formula>ISBLANK(F10)</formula>
    </cfRule>
  </conditionalFormatting>
  <conditionalFormatting sqref="P4">
    <cfRule type="expression" dxfId="291" priority="31" stopIfTrue="1">
      <formula>ISBLANK(P4)</formula>
    </cfRule>
  </conditionalFormatting>
  <conditionalFormatting sqref="P11:P15 P17:P21 P23:P27 P29:P33 P35:P39 P41:P45">
    <cfRule type="expression" dxfId="290" priority="9" stopIfTrue="1">
      <formula>ISBLANK(P11)</formula>
    </cfRule>
  </conditionalFormatting>
  <conditionalFormatting sqref="H4">
    <cfRule type="expression" dxfId="289" priority="30" stopIfTrue="1">
      <formula>ISBLANK(H4)</formula>
    </cfRule>
  </conditionalFormatting>
  <conditionalFormatting sqref="D40 N40">
    <cfRule type="expression" dxfId="288" priority="13" stopIfTrue="1">
      <formula>ISBLANK(D40)</formula>
    </cfRule>
  </conditionalFormatting>
  <conditionalFormatting sqref="P5:P9">
    <cfRule type="expression" dxfId="287" priority="29" stopIfTrue="1">
      <formula>ISBLANK(P5)</formula>
    </cfRule>
  </conditionalFormatting>
  <conditionalFormatting sqref="D16 N16">
    <cfRule type="expression" dxfId="286" priority="25" stopIfTrue="1">
      <formula>ISBLANK(D16)</formula>
    </cfRule>
  </conditionalFormatting>
  <conditionalFormatting sqref="F22">
    <cfRule type="expression" dxfId="285" priority="21" stopIfTrue="1">
      <formula>ISBLANK(F22)</formula>
    </cfRule>
  </conditionalFormatting>
  <conditionalFormatting sqref="H28">
    <cfRule type="expression" dxfId="284" priority="17" stopIfTrue="1">
      <formula>ISBLANK(H28)</formula>
    </cfRule>
  </conditionalFormatting>
  <conditionalFormatting sqref="F34">
    <cfRule type="expression" dxfId="283" priority="15" stopIfTrue="1">
      <formula>ISBLANK(F34)</formula>
    </cfRule>
  </conditionalFormatting>
  <conditionalFormatting sqref="D34 N34">
    <cfRule type="expression" dxfId="282" priority="16" stopIfTrue="1">
      <formula>ISBLANK(D34)</formula>
    </cfRule>
  </conditionalFormatting>
  <conditionalFormatting sqref="H34">
    <cfRule type="expression" dxfId="281" priority="14" stopIfTrue="1">
      <formula>ISBLANK(H34)</formula>
    </cfRule>
  </conditionalFormatting>
  <conditionalFormatting sqref="F40">
    <cfRule type="expression" dxfId="280" priority="12" stopIfTrue="1">
      <formula>ISBLANK(F40)</formula>
    </cfRule>
  </conditionalFormatting>
  <conditionalFormatting sqref="H40">
    <cfRule type="expression" dxfId="279" priority="11" stopIfTrue="1">
      <formula>ISBLANK(H40)</formula>
    </cfRule>
  </conditionalFormatting>
  <conditionalFormatting sqref="P10 P16 P22 P28 P34 P40">
    <cfRule type="expression" dxfId="278" priority="10" stopIfTrue="1">
      <formula>ISBLANK(P10)</formula>
    </cfRule>
  </conditionalFormatting>
  <conditionalFormatting sqref="L16">
    <cfRule type="expression" dxfId="277" priority="6" stopIfTrue="1">
      <formula>ISBLANK(L16)</formula>
    </cfRule>
  </conditionalFormatting>
  <conditionalFormatting sqref="L22">
    <cfRule type="expression" dxfId="276" priority="5" stopIfTrue="1">
      <formula>ISBLANK(L22)</formula>
    </cfRule>
  </conditionalFormatting>
  <conditionalFormatting sqref="L10">
    <cfRule type="expression" dxfId="275" priority="7" stopIfTrue="1">
      <formula>ISBLANK(L10)</formula>
    </cfRule>
  </conditionalFormatting>
  <conditionalFormatting sqref="J4 L4">
    <cfRule type="expression" dxfId="274" priority="8" stopIfTrue="1">
      <formula>ISBLANK(J4)</formula>
    </cfRule>
  </conditionalFormatting>
  <conditionalFormatting sqref="L28">
    <cfRule type="expression" dxfId="273" priority="4" stopIfTrue="1">
      <formula>ISBLANK(L28)</formula>
    </cfRule>
  </conditionalFormatting>
  <conditionalFormatting sqref="L34">
    <cfRule type="expression" dxfId="272" priority="3" stopIfTrue="1">
      <formula>ISBLANK(L34)</formula>
    </cfRule>
  </conditionalFormatting>
  <conditionalFormatting sqref="L40">
    <cfRule type="expression" dxfId="271" priority="2" stopIfTrue="1">
      <formula>ISBLANK(L40)</formula>
    </cfRule>
  </conditionalFormatting>
  <conditionalFormatting sqref="J10 J16 J22 J28 J34 J40">
    <cfRule type="expression" dxfId="270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3" orientation="landscape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9"/>
  <sheetViews>
    <sheetView zoomScale="25" zoomScaleNormal="25" workbookViewId="0">
      <selection activeCell="P8" sqref="P8"/>
    </sheetView>
  </sheetViews>
  <sheetFormatPr baseColWidth="10" defaultColWidth="11" defaultRowHeight="45.75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>
      <c r="B1" s="3"/>
      <c r="C1" s="3"/>
      <c r="E1" s="16" t="str">
        <f>NEUTRAL!C2</f>
        <v>Woche 38 vom 14.09.2026 bis zum 20.09.2026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299</v>
      </c>
      <c r="O1" s="172"/>
      <c r="P1" s="173"/>
    </row>
    <row r="2" spans="1:16" s="4" customFormat="1" ht="41.25" customHeight="1" thickBot="1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>
      <c r="A4" s="174" t="s">
        <v>0</v>
      </c>
      <c r="B4" s="157" t="str">
        <f>NEUTRAL!$B$4</f>
        <v>14.09.2026</v>
      </c>
      <c r="C4" s="41" t="str">
        <f ca="1">NEUTRAL!C4</f>
        <v>Rindsuppe mit Gemüse (ACGL)</v>
      </c>
      <c r="D4" s="168">
        <v>11</v>
      </c>
      <c r="E4" s="41" t="str">
        <f ca="1">NEUTRAL!E4</f>
        <v>Legierte Grießsuppe  (ACG)</v>
      </c>
      <c r="F4" s="168"/>
      <c r="G4" s="41" t="str">
        <f ca="1">NEUTRAL!G4</f>
        <v>Rindsuppe mit Gemüse (ACGL)</v>
      </c>
      <c r="H4" s="168">
        <v>1</v>
      </c>
      <c r="I4" s="41"/>
      <c r="J4" s="168">
        <v>5</v>
      </c>
      <c r="K4" s="41"/>
      <c r="L4" s="168"/>
      <c r="M4" s="36" t="str">
        <f ca="1">IF(ISBLANK(NEUTRAL!J4),"",NEUTRAL!J4)</f>
        <v>Legierte Grießsuppe  (ACG)</v>
      </c>
      <c r="N4" s="168">
        <v>8</v>
      </c>
      <c r="O4" s="62" t="str">
        <f>NEUTRAL!$L$5</f>
        <v>Milchspeise (AG)</v>
      </c>
      <c r="P4" s="63">
        <v>5</v>
      </c>
    </row>
    <row r="5" spans="1:16" s="6" customFormat="1" ht="45" customHeight="1">
      <c r="A5" s="174"/>
      <c r="B5" s="157"/>
      <c r="C5" s="39" t="str">
        <f ca="1">NEUTRAL!C5</f>
        <v>Spaghetti Bolognese  (AGL)</v>
      </c>
      <c r="D5" s="168"/>
      <c r="E5" s="39" t="str">
        <f ca="1">NEUTRAL!E5</f>
        <v>Gemüsestrudel  (ACGL)</v>
      </c>
      <c r="F5" s="168"/>
      <c r="G5" s="39" t="str">
        <f ca="1">NEUTRAL!G5</f>
        <v>Mohnauflauf (ACG)</v>
      </c>
      <c r="H5" s="168"/>
      <c r="I5" s="39" t="str">
        <f ca="1">NEUTRAL!I5</f>
        <v xml:space="preserve"> Nudelflan (ACFG)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>
        <v>1</v>
      </c>
    </row>
    <row r="6" spans="1:16" s="6" customFormat="1" ht="45" customHeight="1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</v>
      </c>
      <c r="J6" s="168"/>
      <c r="K6" s="41" t="e">
        <f>NEUTRAL!#REF!</f>
        <v>#REF!</v>
      </c>
      <c r="L6" s="168"/>
      <c r="M6" s="39" t="str">
        <f ca="1">IF(ISBLANK(NEUTRAL!J6),"",NEUTRAL!J6)</f>
        <v>Rindfleischsalat (CO)</v>
      </c>
      <c r="N6" s="168"/>
      <c r="O6" s="64" t="str">
        <f>NEUTRAL!$L$15</f>
        <v>Debreziner,  Senf, Kren, Brot (ALMO)</v>
      </c>
      <c r="P6" s="65"/>
    </row>
    <row r="7" spans="1:16" s="6" customFormat="1" ht="45" customHeight="1">
      <c r="A7" s="174"/>
      <c r="B7" s="157"/>
      <c r="C7" s="41" t="str">
        <f ca="1">NEUTRAL!C7</f>
        <v xml:space="preserve">Parmesan </v>
      </c>
      <c r="D7" s="168"/>
      <c r="E7" s="41" t="str">
        <f ca="1">NEUTRAL!E7</f>
        <v>Knoblauchsauce (AFGL)</v>
      </c>
      <c r="F7" s="168"/>
      <c r="G7" s="41" t="str">
        <f ca="1">NEUTRAL!G7</f>
        <v xml:space="preserve"> Zwetschkensauce</v>
      </c>
      <c r="H7" s="168"/>
      <c r="I7" s="41" t="str">
        <f ca="1">NEUTRAL!I7</f>
        <v xml:space="preserve"> passierter Bolognesesauce  (GL)</v>
      </c>
      <c r="J7" s="168"/>
      <c r="K7" s="41"/>
      <c r="L7" s="168"/>
      <c r="M7" s="41" t="str">
        <f ca="1">IF(ISBLANK(NEUTRAL!J7),"",NEUTRAL!J7)</f>
        <v xml:space="preserve"> Brot (A)</v>
      </c>
      <c r="N7" s="168"/>
      <c r="O7" s="64" t="str">
        <f>NEUTRAL!$L$20</f>
        <v>Käsetoast, Ketchup (AG)</v>
      </c>
      <c r="P7" s="65"/>
    </row>
    <row r="8" spans="1:16" s="6" customFormat="1" ht="45" customHeight="1">
      <c r="A8" s="174"/>
      <c r="B8" s="157"/>
      <c r="C8" s="41" t="str">
        <f ca="1">NEUTRAL!C8</f>
        <v xml:space="preserve"> Königskuchen (ACGHO)</v>
      </c>
      <c r="D8" s="168"/>
      <c r="E8" s="41" t="str">
        <f ca="1">NEUTRAL!E8</f>
        <v xml:space="preserve"> Königskuchen (ACGHO)</v>
      </c>
      <c r="F8" s="168"/>
      <c r="G8" s="41" t="str">
        <f ca="1">NEUTRAL!G8</f>
        <v xml:space="preserve"> Königskuchen (ACGHO)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>
        <v>1</v>
      </c>
    </row>
    <row r="9" spans="1:16" s="6" customFormat="1" ht="45" customHeight="1" thickBot="1">
      <c r="A9" s="175"/>
      <c r="B9" s="158"/>
      <c r="C9" s="45" t="str">
        <f ca="1">NEUTRAL!C9</f>
        <v xml:space="preserve">1606 Kcal / 84 g Fett / 58 g Proteine / 148 g KH / 12,3 BE </v>
      </c>
      <c r="D9" s="169"/>
      <c r="E9" s="45" t="str">
        <f ca="1">NEUTRAL!E9</f>
        <v xml:space="preserve">1342 Kcal / 74 g Fett / 30 g Proteine / 133 g KH / 11 BE </v>
      </c>
      <c r="F9" s="169"/>
      <c r="G9" s="45" t="str">
        <f ca="1">NEUTRAL!G9</f>
        <v xml:space="preserve">1478 Kcal / 80 g Fett / 39 g Proteine / 142 g KH / 11,8 BE </v>
      </c>
      <c r="H9" s="169"/>
      <c r="I9" s="45" t="str">
        <f ca="1">NEUTRAL!I9</f>
        <v xml:space="preserve">519 Kcal / 32 g Fett / 25 g Proteine / 31 g KH / 2,6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604 Kcal / 32 g Fett / 41 g Proteine / 36 g KH / 3 BE </v>
      </c>
      <c r="N9" s="169"/>
      <c r="O9" s="66"/>
      <c r="P9" s="67" t="s">
        <v>304</v>
      </c>
    </row>
    <row r="10" spans="1:16" s="6" customFormat="1" ht="45" customHeight="1">
      <c r="A10" s="176" t="s">
        <v>11</v>
      </c>
      <c r="B10" s="156">
        <f>B4+1</f>
        <v>46280</v>
      </c>
      <c r="C10" s="41" t="str">
        <f ca="1">NEUTRAL!C10</f>
        <v>Rindsuppe mit Gemüsestreifen (ACGL)</v>
      </c>
      <c r="D10" s="170">
        <v>9</v>
      </c>
      <c r="E10" s="36" t="str">
        <f ca="1">NEUTRAL!E10</f>
        <v>Zucchinicremesuppe (GL)</v>
      </c>
      <c r="F10" s="170"/>
      <c r="G10" s="36" t="str">
        <f ca="1">NEUTRAL!G10</f>
        <v>Rindsuppe mit Gemüsestreifen (ACGL)</v>
      </c>
      <c r="H10" s="170">
        <v>3</v>
      </c>
      <c r="I10" s="41"/>
      <c r="J10" s="168">
        <v>5</v>
      </c>
      <c r="K10" s="41"/>
      <c r="L10" s="170"/>
      <c r="M10" s="36" t="str">
        <f ca="1">IF(ISBLANK(NEUTRAL!J10),"",NEUTRAL!J10)</f>
        <v>Zucchinicremesuppe (GL)</v>
      </c>
      <c r="N10" s="170">
        <v>8</v>
      </c>
      <c r="O10" s="68" t="str">
        <f>NEUTRAL!$L$5</f>
        <v>Milchspeise (AG)</v>
      </c>
      <c r="P10" s="69">
        <v>5</v>
      </c>
    </row>
    <row r="11" spans="1:16" s="6" customFormat="1" ht="45" customHeight="1">
      <c r="A11" s="174"/>
      <c r="B11" s="157"/>
      <c r="C11" s="39" t="str">
        <f ca="1">NEUTRAL!C11</f>
        <v xml:space="preserve"> Rindfleisch Süß Sauer (AF)</v>
      </c>
      <c r="D11" s="168"/>
      <c r="E11" s="39" t="str">
        <f ca="1">NEUTRAL!E11</f>
        <v>Penne mit Tomatensauce  (ACO)</v>
      </c>
      <c r="F11" s="168"/>
      <c r="G11" s="39" t="str">
        <f ca="1">NEUTRAL!G11</f>
        <v xml:space="preserve"> Erdbeerauflauf (ACG)</v>
      </c>
      <c r="H11" s="168"/>
      <c r="I11" s="39" t="str">
        <f ca="1">NEUTRAL!I11</f>
        <v xml:space="preserve"> Schinkenflan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/>
    </row>
    <row r="12" spans="1:16" s="6" customFormat="1" ht="45" customHeight="1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 xml:space="preserve">Parmesan </v>
      </c>
      <c r="F12" s="168"/>
      <c r="G12" s="41" t="str">
        <f ca="1">NEUTRAL!G12</f>
        <v/>
      </c>
      <c r="H12" s="168"/>
      <c r="I12" s="41" t="str">
        <f ca="1">NEUTRAL!I12</f>
        <v xml:space="preserve">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>Hühnersuppentopf  (ACL)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>
      <c r="A13" s="174"/>
      <c r="B13" s="157"/>
      <c r="C13" s="41" t="str">
        <f ca="1">NEUTRAL!C13</f>
        <v xml:space="preserve"> Reis  (G)</v>
      </c>
      <c r="D13" s="168"/>
      <c r="E13" s="41" t="str">
        <f ca="1">NEUTRAL!E13</f>
        <v xml:space="preserve"> Salat (MO)</v>
      </c>
      <c r="F13" s="168"/>
      <c r="G13" s="41" t="str">
        <f ca="1">NEUTRAL!G13</f>
        <v/>
      </c>
      <c r="H13" s="168"/>
      <c r="I13" s="41" t="str">
        <f ca="1">NEUTRAL!I13</f>
        <v xml:space="preserve"> Erdäpfelpüree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>
      <c r="A14" s="174"/>
      <c r="B14" s="157"/>
      <c r="C14" s="41" t="str">
        <f ca="1">NEUTRAL!C14</f>
        <v xml:space="preserve">Obst </v>
      </c>
      <c r="D14" s="168"/>
      <c r="E14" s="41" t="str">
        <f ca="1">NEUTRAL!E14</f>
        <v xml:space="preserve">Obst </v>
      </c>
      <c r="F14" s="168"/>
      <c r="G14" s="41" t="str">
        <f ca="1">NEUTRAL!G14</f>
        <v xml:space="preserve">Obst 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>
        <v>2</v>
      </c>
    </row>
    <row r="15" spans="1:16" s="6" customFormat="1" ht="45" customHeight="1" thickBot="1">
      <c r="A15" s="175"/>
      <c r="B15" s="158"/>
      <c r="C15" s="45" t="str">
        <f ca="1">NEUTRAL!C15</f>
        <v xml:space="preserve">918 Kcal / 22 g Fett / 40 g Proteine / 137 g KH / 11,3 BE </v>
      </c>
      <c r="D15" s="169"/>
      <c r="E15" s="45" t="str">
        <f ca="1">NEUTRAL!E15</f>
        <v xml:space="preserve">711 Kcal / 20 g Fett / 25 g Proteine / 104 g KH / 8,6 BE </v>
      </c>
      <c r="F15" s="169"/>
      <c r="G15" s="45" t="str">
        <f ca="1">NEUTRAL!G15</f>
        <v xml:space="preserve">622 Kcal / 18 g Fett / 26 g Proteine / 88 g KH / 7,2 BE </v>
      </c>
      <c r="H15" s="169"/>
      <c r="I15" s="45" t="str">
        <f ca="1">NEUTRAL!I15</f>
        <v xml:space="preserve">457 Kcal / 31 g Fett / 23 g Proteine / 21 g KH / 1,7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342 Kcal / 12 g Fett / 19 g Proteine / 37 g KH / 3,2 BE </v>
      </c>
      <c r="N15" s="169"/>
      <c r="O15" s="66"/>
      <c r="P15" s="71" t="s">
        <v>304</v>
      </c>
    </row>
    <row r="16" spans="1:16" s="6" customFormat="1" ht="45" customHeight="1">
      <c r="A16" s="176" t="s">
        <v>10</v>
      </c>
      <c r="B16" s="156">
        <f>B10+1</f>
        <v>46281</v>
      </c>
      <c r="C16" s="41" t="str">
        <f ca="1">NEUTRAL!C16</f>
        <v>Schöberlsuppe (ACG)</v>
      </c>
      <c r="D16" s="170">
        <v>11</v>
      </c>
      <c r="E16" s="36" t="str">
        <f ca="1">NEUTRAL!E16</f>
        <v>Champignoncremesuppe  (GL)</v>
      </c>
      <c r="F16" s="170"/>
      <c r="G16" s="36" t="str">
        <f ca="1">NEUTRAL!G16</f>
        <v>Schöberlsuppe (ACG)</v>
      </c>
      <c r="H16" s="170">
        <v>1</v>
      </c>
      <c r="I16" s="41"/>
      <c r="J16" s="168">
        <v>5</v>
      </c>
      <c r="K16" s="41"/>
      <c r="L16" s="170"/>
      <c r="M16" s="36" t="str">
        <f ca="1">NEUTRAL!J16</f>
        <v>Champignoncremesuppe  (GL)</v>
      </c>
      <c r="N16" s="170">
        <v>7</v>
      </c>
      <c r="O16" s="68" t="str">
        <f>NEUTRAL!$L$5</f>
        <v>Milchspeise (AG)</v>
      </c>
      <c r="P16" s="69">
        <v>5</v>
      </c>
    </row>
    <row r="17" spans="1:16" s="6" customFormat="1" ht="45" customHeight="1">
      <c r="A17" s="174"/>
      <c r="B17" s="157"/>
      <c r="C17" s="39" t="str">
        <f ca="1">NEUTRAL!C17</f>
        <v>Cevapcici</v>
      </c>
      <c r="D17" s="168"/>
      <c r="E17" s="39" t="str">
        <f ca="1">NEUTRAL!E17</f>
        <v>Gefüllter Kohlrabi (AGL)</v>
      </c>
      <c r="F17" s="168"/>
      <c r="G17" s="39" t="str">
        <f ca="1">NEUTRAL!G17</f>
        <v>Mohnnudeln  (ACG)</v>
      </c>
      <c r="H17" s="168"/>
      <c r="I17" s="39" t="str">
        <f ca="1">NEUTRAL!I17</f>
        <v xml:space="preserve"> Pürierte Cevapcici (ACG)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>
        <v>3</v>
      </c>
    </row>
    <row r="18" spans="1:16" s="6" customFormat="1" ht="45" customHeight="1">
      <c r="A18" s="174"/>
      <c r="B18" s="157"/>
      <c r="C18" s="41" t="str">
        <f ca="1">NEUTRAL!C18</f>
        <v xml:space="preserve">Bratkartoffeln 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Erdäpfelpüree (G)</v>
      </c>
      <c r="J18" s="168"/>
      <c r="K18" s="41" t="e">
        <f>NEUTRAL!#REF!</f>
        <v>#REF!</v>
      </c>
      <c r="L18" s="168"/>
      <c r="M18" s="39" t="str">
        <f ca="1">NEUTRAL!J18</f>
        <v xml:space="preserve"> Schweizer Wurstsalat (GM)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>
      <c r="A19" s="174"/>
      <c r="B19" s="157"/>
      <c r="C19" s="41" t="str">
        <f ca="1">NEUTRAL!C19</f>
        <v>Zwiebelsenf (GM)</v>
      </c>
      <c r="D19" s="168"/>
      <c r="E19" s="41" t="str">
        <f ca="1">NEUTRAL!E19</f>
        <v>Käsesauce (AFGL)</v>
      </c>
      <c r="F19" s="168"/>
      <c r="G19" s="41" t="str">
        <f ca="1">NEUTRAL!G19</f>
        <v xml:space="preserve">Apfelmus </v>
      </c>
      <c r="H19" s="168"/>
      <c r="I19" s="41" t="str">
        <f ca="1">NEUTRAL!I19</f>
        <v xml:space="preserve"> Senf (M)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>
      <c r="A20" s="174"/>
      <c r="B20" s="157"/>
      <c r="C20" s="41" t="str">
        <f ca="1">NEUTRAL!C20</f>
        <v xml:space="preserve"> Kuchen mit Marillen (G)</v>
      </c>
      <c r="D20" s="168"/>
      <c r="E20" s="41" t="str">
        <f ca="1">NEUTRAL!E20</f>
        <v xml:space="preserve"> Kuchen mit Marillen (G)</v>
      </c>
      <c r="F20" s="168"/>
      <c r="G20" s="41" t="str">
        <f ca="1">NEUTRAL!G20</f>
        <v xml:space="preserve"> Kuchen mit Marillen (G)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>
      <c r="A21" s="175"/>
      <c r="B21" s="158"/>
      <c r="C21" s="45" t="str">
        <f ca="1">NEUTRAL!C21</f>
        <v xml:space="preserve">644 Kcal / 27 g Fett / 33 g Proteine / 62 g KH / 5,2 BE </v>
      </c>
      <c r="D21" s="169"/>
      <c r="E21" s="45" t="str">
        <f ca="1">NEUTRAL!E21</f>
        <v xml:space="preserve">944 Kcal / 50 g Fett / 39 g Proteine / 79 g KH / 6,5 BE </v>
      </c>
      <c r="F21" s="169"/>
      <c r="G21" s="45" t="str">
        <f ca="1">NEUTRAL!G21</f>
        <v xml:space="preserve">776 Kcal / 27 g Fett / 22 g Proteine / 106 g KH / 8,8 BE </v>
      </c>
      <c r="H21" s="169"/>
      <c r="I21" s="45" t="str">
        <f ca="1">NEUTRAL!I21</f>
        <v xml:space="preserve">291 Kcal / 19 g Fett / 18 g Proteine / 11 g KH / 0,9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>
      <c r="A22" s="176" t="s">
        <v>12</v>
      </c>
      <c r="B22" s="156">
        <f>B16+1</f>
        <v>46282</v>
      </c>
      <c r="C22" s="41" t="str">
        <f ca="1">NEUTRAL!C22</f>
        <v>Backerbsensuppe  (ACGL)</v>
      </c>
      <c r="D22" s="170">
        <v>10</v>
      </c>
      <c r="E22" s="36" t="str">
        <f ca="1">NEUTRAL!E22</f>
        <v>Karottencremesuppe (AGL)</v>
      </c>
      <c r="F22" s="170">
        <v>2</v>
      </c>
      <c r="G22" s="36" t="str">
        <f ca="1">NEUTRAL!G22</f>
        <v>Backerbsensuppe  (ACGL)</v>
      </c>
      <c r="H22" s="170"/>
      <c r="I22" s="41"/>
      <c r="J22" s="168">
        <v>5</v>
      </c>
      <c r="K22" s="41"/>
      <c r="L22" s="170"/>
      <c r="M22" s="36" t="str">
        <f ca="1">IF(ISBLANK(NEUTRAL!J22),"",NEUTRAL!J22)</f>
        <v>Karottencremesuppe (AGL)</v>
      </c>
      <c r="N22" s="170">
        <v>9</v>
      </c>
      <c r="O22" s="68" t="str">
        <f>NEUTRAL!$L$5</f>
        <v>Milchspeise (AG)</v>
      </c>
      <c r="P22" s="69">
        <v>5</v>
      </c>
    </row>
    <row r="23" spans="1:16" s="6" customFormat="1" ht="45" customHeight="1">
      <c r="A23" s="174"/>
      <c r="B23" s="157"/>
      <c r="C23" s="39" t="str">
        <f ca="1">NEUTRAL!C23</f>
        <v xml:space="preserve"> Gekochter Selchschopf  (GLO)</v>
      </c>
      <c r="D23" s="168"/>
      <c r="E23" s="39" t="str">
        <f ca="1">NEUTRAL!E23</f>
        <v>Krautfleckerln  (AC)</v>
      </c>
      <c r="F23" s="168"/>
      <c r="G23" s="39" t="str">
        <f ca="1">NEUTRAL!G23</f>
        <v xml:space="preserve"> Nußpalatschinken  (ACGH)</v>
      </c>
      <c r="H23" s="168"/>
      <c r="I23" s="39" t="str">
        <f ca="1">NEUTRAL!I23</f>
        <v xml:space="preserve"> Selchflan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/>
    </row>
    <row r="24" spans="1:16" s="6" customFormat="1" ht="45" customHeight="1">
      <c r="A24" s="174"/>
      <c r="B24" s="157"/>
      <c r="C24" s="41" t="str">
        <f ca="1">NEUTRAL!C24</f>
        <v xml:space="preserve"> mit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mit</v>
      </c>
      <c r="H24" s="168"/>
      <c r="I24" s="41" t="str">
        <f ca="1">NEUTRAL!I24</f>
        <v xml:space="preserve"> mit</v>
      </c>
      <c r="J24" s="168"/>
      <c r="K24" s="41" t="e">
        <f>NEUTRAL!#REF!</f>
        <v>#REF!</v>
      </c>
      <c r="L24" s="168"/>
      <c r="M24" s="39" t="str">
        <f ca="1">IF(ISBLANK(NEUTRAL!J24),"",NEUTRAL!J24)</f>
        <v xml:space="preserve"> Erdäpfelpuffer (C)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>
      <c r="A25" s="174"/>
      <c r="B25" s="157"/>
      <c r="C25" s="41" t="str">
        <f ca="1">NEUTRAL!C25</f>
        <v>Krautfleckerln  (AC)</v>
      </c>
      <c r="D25" s="168"/>
      <c r="E25" s="41" t="str">
        <f ca="1">NEUTRAL!E25</f>
        <v xml:space="preserve"> Salat (MO)</v>
      </c>
      <c r="F25" s="168"/>
      <c r="G25" s="41" t="str">
        <f ca="1">NEUTRAL!G25</f>
        <v xml:space="preserve"> Schokosauce (G)</v>
      </c>
      <c r="H25" s="168"/>
      <c r="I25" s="41" t="str">
        <f ca="1">NEUTRAL!I25</f>
        <v>pürierten Krautfleckerln (AC)</v>
      </c>
      <c r="J25" s="168"/>
      <c r="K25" s="41"/>
      <c r="L25" s="168"/>
      <c r="M25" s="41" t="str">
        <f ca="1">IF(ISBLANK(NEUTRAL!J25),"",NEUTRAL!J25)</f>
        <v xml:space="preserve"> mit Apfelmus </v>
      </c>
      <c r="N25" s="168"/>
      <c r="O25" s="64" t="str">
        <f>NEUTRAL!$L$20</f>
        <v>Käsetoast, Ketchup (AG)</v>
      </c>
      <c r="P25" s="70"/>
    </row>
    <row r="26" spans="1:16" s="6" customFormat="1" ht="45" customHeight="1">
      <c r="A26" s="174"/>
      <c r="B26" s="157"/>
      <c r="C26" s="41" t="str">
        <f ca="1">NEUTRAL!C26</f>
        <v>Fruchtkuchen (G)</v>
      </c>
      <c r="D26" s="168"/>
      <c r="E26" s="41" t="str">
        <f ca="1">NEUTRAL!E26</f>
        <v>Fruchtkuchen (G)</v>
      </c>
      <c r="F26" s="168"/>
      <c r="G26" s="41" t="str">
        <f ca="1">NEUTRAL!G26</f>
        <v>Fruchtkuchen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>
        <v>1</v>
      </c>
    </row>
    <row r="27" spans="1:16" s="6" customFormat="1" ht="45" customHeight="1" thickBot="1">
      <c r="A27" s="175"/>
      <c r="B27" s="158"/>
      <c r="C27" s="45" t="str">
        <f ca="1">NEUTRAL!C27</f>
        <v xml:space="preserve">1045 Kcal / 48 g Fett / 54 g Proteine / 93 g KH / 7,8 BE </v>
      </c>
      <c r="D27" s="169"/>
      <c r="E27" s="45" t="str">
        <f ca="1">NEUTRAL!E27</f>
        <v xml:space="preserve">770 Kcal / 34 g Fett / 21 g Proteine / 90 g KH / 7,6 BE </v>
      </c>
      <c r="F27" s="169"/>
      <c r="G27" s="45" t="str">
        <f ca="1">NEUTRAL!G27</f>
        <v xml:space="preserve">3273 Kcal / 55 g Fett / 56 g Proteine / 617 g KH / 51,4 BE </v>
      </c>
      <c r="H27" s="169"/>
      <c r="I27" s="45" t="str">
        <f ca="1">NEUTRAL!I27</f>
        <v xml:space="preserve">724 Kcal / 29 g Fett / 32 g Proteine / 81 g KH / 6,8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567 Kcal / 24 g Fett / 17 g Proteine / 69 g KH / 5,7 BE </v>
      </c>
      <c r="N27" s="169"/>
      <c r="O27" s="66"/>
      <c r="P27" s="71" t="s">
        <v>304</v>
      </c>
    </row>
    <row r="28" spans="1:16" s="6" customFormat="1" ht="45" customHeight="1">
      <c r="A28" s="176" t="s">
        <v>6</v>
      </c>
      <c r="B28" s="156">
        <f>B22+1</f>
        <v>46283</v>
      </c>
      <c r="C28" s="41" t="str">
        <f ca="1">NEUTRAL!C28</f>
        <v>Rindsuppe mit Parmesannockerl (ACGL)</v>
      </c>
      <c r="D28" s="170">
        <v>8</v>
      </c>
      <c r="E28" s="36" t="str">
        <f ca="1">NEUTRAL!E28</f>
        <v>Maiscremesuppe  (AG)</v>
      </c>
      <c r="F28" s="170"/>
      <c r="G28" s="36" t="str">
        <f ca="1">NEUTRAL!G28</f>
        <v>Rindsuppe mit Parmesannockerl (ACGL)</v>
      </c>
      <c r="H28" s="170">
        <v>4</v>
      </c>
      <c r="I28" s="41"/>
      <c r="J28" s="168">
        <v>5</v>
      </c>
      <c r="K28" s="41"/>
      <c r="L28" s="170"/>
      <c r="M28" s="36" t="str">
        <f ca="1">IF(ISBLANK(NEUTRAL!J28),"",NEUTRAL!J28)</f>
        <v>Maiscremesuppe  (AG)</v>
      </c>
      <c r="N28" s="170">
        <v>6</v>
      </c>
      <c r="O28" s="68" t="str">
        <f>NEUTRAL!$L$5</f>
        <v>Milchspeise (AG)</v>
      </c>
      <c r="P28" s="69">
        <v>5</v>
      </c>
    </row>
    <row r="29" spans="1:16" s="6" customFormat="1" ht="45" customHeight="1">
      <c r="A29" s="174"/>
      <c r="B29" s="157"/>
      <c r="C29" s="39" t="str">
        <f ca="1">NEUTRAL!C29</f>
        <v>Fisch gebacken  (ACDG)</v>
      </c>
      <c r="D29" s="168"/>
      <c r="E29" s="39" t="str">
        <f ca="1">NEUTRAL!E29</f>
        <v>Fischfilet "Müllerin" (ADFG)</v>
      </c>
      <c r="F29" s="168"/>
      <c r="G29" s="39" t="str">
        <f ca="1">NEUTRAL!G29</f>
        <v>Apfelstrudel (AG)</v>
      </c>
      <c r="H29" s="168"/>
      <c r="I29" s="39" t="str">
        <f ca="1">NEUTRAL!I29</f>
        <v xml:space="preserve"> Herzhafter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>
        <v>3</v>
      </c>
    </row>
    <row r="30" spans="1:16" s="6" customFormat="1" ht="45" customHeight="1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 xml:space="preserve"> mit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mit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Extrawurst (ACM)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>
      <c r="A31" s="174"/>
      <c r="B31" s="157"/>
      <c r="C31" s="41" t="str">
        <f ca="1">NEUTRAL!C31</f>
        <v>Kartoffelsalat  (LM)</v>
      </c>
      <c r="D31" s="168"/>
      <c r="E31" s="41" t="str">
        <f ca="1">NEUTRAL!E31</f>
        <v>Kartoffelsalat  (LM)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püriertem Kartoffelsalat  (LM)</v>
      </c>
      <c r="J31" s="168"/>
      <c r="K31" s="41"/>
      <c r="L31" s="168"/>
      <c r="M31" s="41" t="str">
        <f ca="1">IF(ISBLANK(NEUTRAL!J31),"",NEUTRAL!J31)</f>
        <v>Brot (A)</v>
      </c>
      <c r="N31" s="168"/>
      <c r="O31" s="64" t="str">
        <f>NEUTRAL!$L$20</f>
        <v>Käsetoast, Ketchup (AG)</v>
      </c>
      <c r="P31" s="70"/>
    </row>
    <row r="32" spans="1:16" s="6" customFormat="1" ht="45" customHeight="1">
      <c r="A32" s="174"/>
      <c r="B32" s="157"/>
      <c r="C32" s="41" t="str">
        <f ca="1">NEUTRAL!C32</f>
        <v>Fruchtkuchen</v>
      </c>
      <c r="D32" s="168"/>
      <c r="E32" s="41" t="str">
        <f ca="1">NEUTRAL!E32</f>
        <v>Fruchtkuchen</v>
      </c>
      <c r="F32" s="168"/>
      <c r="G32" s="41" t="str">
        <f ca="1">NEUTRAL!G32</f>
        <v>Fruchtkuchen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>
        <v>1</v>
      </c>
    </row>
    <row r="33" spans="1:16" s="6" customFormat="1" ht="45" customHeight="1" thickBot="1">
      <c r="A33" s="175"/>
      <c r="B33" s="158"/>
      <c r="C33" s="45" t="str">
        <f ca="1">NEUTRAL!C33</f>
        <v xml:space="preserve">844 Kcal / 20 g Fett / 50 g Proteine / 110 g KH / 9,2 BE </v>
      </c>
      <c r="D33" s="169"/>
      <c r="E33" s="45" t="str">
        <f ca="1">NEUTRAL!E33</f>
        <v xml:space="preserve">891 Kcal / 53 g Fett / 34 g Proteine / 65 g KH / 5,4 BE </v>
      </c>
      <c r="F33" s="169"/>
      <c r="G33" s="45" t="str">
        <f ca="1">NEUTRAL!G33</f>
        <v xml:space="preserve">1085 Kcal / 35 g Fett / 22 g Proteine / 162 g KH / 13,5 BE </v>
      </c>
      <c r="H33" s="169"/>
      <c r="I33" s="45" t="str">
        <f ca="1">NEUTRAL!I33</f>
        <v xml:space="preserve">302 Kcal / 15 g Fett / 14 g Proteine / 26 g KH / 2,1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1195 Kcal / 73 g Fett / 41 g Proteine / 88 g KH / 7,4 BE </v>
      </c>
      <c r="N33" s="169"/>
      <c r="O33" s="66"/>
      <c r="P33" s="71" t="s">
        <v>304</v>
      </c>
    </row>
    <row r="34" spans="1:16" s="6" customFormat="1" ht="45" customHeight="1">
      <c r="A34" s="176" t="s">
        <v>13</v>
      </c>
      <c r="B34" s="156">
        <f>B28+1</f>
        <v>46284</v>
      </c>
      <c r="C34" s="41" t="str">
        <f ca="1">NEUTRAL!C34</f>
        <v>Buchstabensuppe (ACGL)</v>
      </c>
      <c r="D34" s="170">
        <v>12</v>
      </c>
      <c r="E34" s="36" t="str">
        <f ca="1">NEUTRAL!E34</f>
        <v>Lauchcremesuppe  (AGL)</v>
      </c>
      <c r="F34" s="170"/>
      <c r="G34" s="36" t="str">
        <f ca="1">NEUTRAL!G34</f>
        <v>Buchstabensuppe (ACGL)</v>
      </c>
      <c r="H34" s="170"/>
      <c r="I34" s="41"/>
      <c r="J34" s="168">
        <v>5</v>
      </c>
      <c r="K34" s="41"/>
      <c r="L34" s="170"/>
      <c r="M34" s="36" t="str">
        <f ca="1">IF(ISBLANK(NEUTRAL!J34),"",NEUTRAL!J34)</f>
        <v>Lauchcremesuppe  (AGL)</v>
      </c>
      <c r="N34" s="170">
        <v>8</v>
      </c>
      <c r="O34" s="68" t="str">
        <f>NEUTRAL!$L$5</f>
        <v>Milchspeise (AG)</v>
      </c>
      <c r="P34" s="69">
        <v>5</v>
      </c>
    </row>
    <row r="35" spans="1:16" s="6" customFormat="1" ht="45" customHeight="1">
      <c r="A35" s="174"/>
      <c r="B35" s="157"/>
      <c r="C35" s="39" t="str">
        <f ca="1">NEUTRAL!C35</f>
        <v>Surbraten  (GL)</v>
      </c>
      <c r="D35" s="168"/>
      <c r="E35" s="39" t="str">
        <f ca="1">NEUTRAL!E35</f>
        <v>Schlutzkrapfen  (ACG)</v>
      </c>
      <c r="F35" s="168"/>
      <c r="G35" s="39" t="str">
        <f ca="1">NEUTRAL!G35</f>
        <v>Topfenauflauf (ACG)</v>
      </c>
      <c r="H35" s="168"/>
      <c r="I35" s="39" t="str">
        <f ca="1">NEUTRAL!I35</f>
        <v xml:space="preserve"> Bratlflan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>
        <v>1</v>
      </c>
    </row>
    <row r="36" spans="1:16" s="6" customFormat="1" ht="45" customHeight="1">
      <c r="A36" s="174"/>
      <c r="B36" s="157"/>
      <c r="C36" s="41" t="str">
        <f ca="1">NEUTRAL!C36</f>
        <v>Sauerkraut (M)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Erdäpfel-Zwiebelpüree (G)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Bratwurst, Senf, Kren (MO)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>
      <c r="A37" s="174"/>
      <c r="B37" s="157"/>
      <c r="C37" s="41" t="str">
        <f ca="1">NEUTRAL!C37</f>
        <v>Kartoffelknödel  (AC)</v>
      </c>
      <c r="D37" s="168"/>
      <c r="E37" s="41" t="str">
        <f ca="1">NEUTRAL!E37</f>
        <v>braune Butter (G)</v>
      </c>
      <c r="F37" s="168"/>
      <c r="G37" s="41" t="str">
        <f ca="1">NEUTRAL!G37</f>
        <v xml:space="preserve"> Birnenstücken</v>
      </c>
      <c r="H37" s="168"/>
      <c r="I37" s="41" t="str">
        <f ca="1">NEUTRAL!I37</f>
        <v xml:space="preserve"> püriertes Sauerkraut (G)</v>
      </c>
      <c r="J37" s="168"/>
      <c r="K37" s="41"/>
      <c r="L37" s="168"/>
      <c r="M37" s="41" t="str">
        <f ca="1">IF(ISBLANK(NEUTRAL!J37),"",NEUTRAL!J37)</f>
        <v xml:space="preserve"> Brot (AG)</v>
      </c>
      <c r="N37" s="168"/>
      <c r="O37" s="64" t="str">
        <f>NEUTRAL!$L$20</f>
        <v>Käsetoast, Ketchup (AG)</v>
      </c>
      <c r="P37" s="70">
        <v>1</v>
      </c>
    </row>
    <row r="38" spans="1:16" s="6" customFormat="1" ht="45" customHeight="1">
      <c r="A38" s="174"/>
      <c r="B38" s="157"/>
      <c r="C38" s="41" t="str">
        <f ca="1">NEUTRAL!C38</f>
        <v xml:space="preserve"> Biskuitroulade (AC)</v>
      </c>
      <c r="D38" s="168"/>
      <c r="E38" s="41" t="str">
        <f ca="1">NEUTRAL!E38</f>
        <v xml:space="preserve"> Biskuitroulade (AC)</v>
      </c>
      <c r="F38" s="168"/>
      <c r="G38" s="41" t="str">
        <f ca="1">NEUTRAL!G38</f>
        <v xml:space="preserve"> Biskuitroulade (AC)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>
      <c r="A39" s="175"/>
      <c r="B39" s="158"/>
      <c r="C39" s="45" t="str">
        <f ca="1">NEUTRAL!C39</f>
        <v xml:space="preserve">1055 Kcal / 64 g Fett / 51 g Proteine / 67 g KH / 5,7 BE </v>
      </c>
      <c r="D39" s="169"/>
      <c r="E39" s="45" t="str">
        <f ca="1">NEUTRAL!E39</f>
        <v xml:space="preserve">858 Kcal / 49 g Fett / 26 g Proteine / 76 g KH / 6,4 BE </v>
      </c>
      <c r="F39" s="169"/>
      <c r="G39" s="45" t="str">
        <f ca="1">NEUTRAL!G39</f>
        <v xml:space="preserve">739 Kcal / 26 g Fett / 34 g Proteine / 90 g KH / 7,6 BE </v>
      </c>
      <c r="H39" s="169"/>
      <c r="I39" s="45" t="str">
        <f ca="1">NEUTRAL!I39</f>
        <v xml:space="preserve">399 Kcal / 26 g Fett / 20 g Proteine / 18 g KH / 1,5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817 Kcal / 57 g Fett / 30 g Proteine / 41 g KH / 3,4 BE </v>
      </c>
      <c r="N39" s="169"/>
      <c r="O39" s="66"/>
      <c r="P39" s="71" t="s">
        <v>304</v>
      </c>
    </row>
    <row r="40" spans="1:16" s="6" customFormat="1" ht="45" customHeight="1">
      <c r="A40" s="184" t="s">
        <v>14</v>
      </c>
      <c r="B40" s="150">
        <f>B34+1</f>
        <v>46285</v>
      </c>
      <c r="C40" s="41" t="str">
        <f ca="1">NEUTRAL!C40</f>
        <v>Rindsuppe mit Grießdukaten (ACGL)</v>
      </c>
      <c r="D40" s="170">
        <v>10</v>
      </c>
      <c r="E40" s="36" t="str">
        <f ca="1">NEUTRAL!E40</f>
        <v>Schwarzwurzelcremesuppe  (AGL)</v>
      </c>
      <c r="F40" s="170">
        <v>2</v>
      </c>
      <c r="G40" s="36" t="str">
        <f ca="1">NEUTRAL!G40</f>
        <v>Rindsuppe mit Grießdukaten (ACGL)</v>
      </c>
      <c r="H40" s="170"/>
      <c r="I40" s="41"/>
      <c r="J40" s="168">
        <v>5</v>
      </c>
      <c r="K40" s="41"/>
      <c r="L40" s="170"/>
      <c r="M40" s="36" t="str">
        <f ca="1">IF(ISBLANK(NEUTRAL!J40),"",NEUTRAL!J40)</f>
        <v>Schwarzwurzelcremesuppe  (AGL)</v>
      </c>
      <c r="N40" s="170">
        <v>8</v>
      </c>
      <c r="O40" s="68" t="str">
        <f>NEUTRAL!$L$5</f>
        <v>Milchspeise (AG)</v>
      </c>
      <c r="P40" s="69">
        <v>5</v>
      </c>
    </row>
    <row r="41" spans="1:16" s="6" customFormat="1" ht="45" customHeight="1">
      <c r="A41" s="185"/>
      <c r="B41" s="151"/>
      <c r="C41" s="39" t="str">
        <f ca="1">NEUTRAL!C41</f>
        <v xml:space="preserve"> Gebackenes Putenschnitzel (AC)</v>
      </c>
      <c r="D41" s="168"/>
      <c r="E41" s="39" t="str">
        <f ca="1">NEUTRAL!E41</f>
        <v>Eiernockerl  (ACG)</v>
      </c>
      <c r="F41" s="168"/>
      <c r="G41" s="39" t="str">
        <f ca="1">NEUTRAL!G41</f>
        <v>Scheiterhaufen (ACFG)</v>
      </c>
      <c r="H41" s="168"/>
      <c r="I41" s="39" t="str">
        <f ca="1">NEUTRAL!I41</f>
        <v xml:space="preserve"> Eier-Nockerlflan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>
        <v>2</v>
      </c>
    </row>
    <row r="42" spans="1:16" s="6" customFormat="1" ht="45" customHeight="1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 xml:space="preserve"> mit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mit</v>
      </c>
      <c r="J42" s="168"/>
      <c r="K42" s="41" t="e">
        <f>NEUTRAL!#REF!</f>
        <v>#REF!</v>
      </c>
      <c r="L42" s="168"/>
      <c r="M42" s="39" t="str">
        <f ca="1">IF(ISBLANK(NEUTRAL!J42),"",NEUTRAL!J42)</f>
        <v>Käsewurst (CGM)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Gurkensalat  (GLM)</v>
      </c>
      <c r="F43" s="168"/>
      <c r="G43" s="41" t="str">
        <f ca="1">NEUTRAL!G43</f>
        <v xml:space="preserve"> Äpfel und Rosinen</v>
      </c>
      <c r="H43" s="168"/>
      <c r="I43" s="41" t="str">
        <f ca="1">NEUTRAL!I43</f>
        <v xml:space="preserve"> püriertem Gurkensalat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>
      <c r="A44" s="185"/>
      <c r="B44" s="151"/>
      <c r="C44" s="41" t="str">
        <f ca="1">NEUTRAL!C44</f>
        <v>Nusskuchen (GH)</v>
      </c>
      <c r="D44" s="168"/>
      <c r="E44" s="41" t="str">
        <f ca="1">NEUTRAL!E44</f>
        <v>Nusskuchen (GH)</v>
      </c>
      <c r="F44" s="168"/>
      <c r="G44" s="41" t="str">
        <f ca="1">NEUTRAL!G44</f>
        <v>Nusskuchen (GH)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>
      <c r="A45" s="186"/>
      <c r="B45" s="152"/>
      <c r="C45" s="45" t="str">
        <f ca="1">NEUTRAL!C45</f>
        <v xml:space="preserve">1150 Kcal / 62 g Fett / 59 g Proteine / 85 g KH / 7,1 BE </v>
      </c>
      <c r="D45" s="169"/>
      <c r="E45" s="45" t="str">
        <f ca="1">NEUTRAL!E45</f>
        <v xml:space="preserve">1109 Kcal / 69 g Fett / 33 g Proteine / 87 g KH / 7,3 BE </v>
      </c>
      <c r="F45" s="169"/>
      <c r="G45" s="45" t="str">
        <f ca="1">NEUTRAL!G45</f>
        <v xml:space="preserve">764 Kcal / 28 g Fett / 23 g Proteine / 104 g KH / 8,6 BE </v>
      </c>
      <c r="H45" s="169"/>
      <c r="I45" s="45" t="str">
        <f ca="1">NEUTRAL!I45</f>
        <v xml:space="preserve">382 Kcal / 26 g Fett / 20 g Proteine / 15 g KH / 1,2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679 Kcal / 46 g Fett / 29 g Proteine / 35 g KH / 2,9 BE </v>
      </c>
      <c r="N45" s="169"/>
      <c r="O45" s="66"/>
      <c r="P45" s="71" t="s">
        <v>304</v>
      </c>
    </row>
    <row r="46" spans="1:16" ht="32.25" customHeight="1" thickBot="1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269" priority="33" stopIfTrue="1">
      <formula>ISBLANK(D4)</formula>
    </cfRule>
  </conditionalFormatting>
  <conditionalFormatting sqref="F4">
    <cfRule type="expression" dxfId="268" priority="32" stopIfTrue="1">
      <formula>ISBLANK(F4)</formula>
    </cfRule>
  </conditionalFormatting>
  <conditionalFormatting sqref="H16">
    <cfRule type="expression" dxfId="267" priority="23" stopIfTrue="1">
      <formula>ISBLANK(H16)</formula>
    </cfRule>
  </conditionalFormatting>
  <conditionalFormatting sqref="D28 N28">
    <cfRule type="expression" dxfId="266" priority="19" stopIfTrue="1">
      <formula>ISBLANK(D28)</formula>
    </cfRule>
  </conditionalFormatting>
  <conditionalFormatting sqref="F28">
    <cfRule type="expression" dxfId="265" priority="18" stopIfTrue="1">
      <formula>ISBLANK(F28)</formula>
    </cfRule>
  </conditionalFormatting>
  <conditionalFormatting sqref="H22">
    <cfRule type="expression" dxfId="264" priority="20" stopIfTrue="1">
      <formula>ISBLANK(H22)</formula>
    </cfRule>
  </conditionalFormatting>
  <conditionalFormatting sqref="D22 N22">
    <cfRule type="expression" dxfId="263" priority="22" stopIfTrue="1">
      <formula>ISBLANK(D22)</formula>
    </cfRule>
  </conditionalFormatting>
  <conditionalFormatting sqref="F16">
    <cfRule type="expression" dxfId="262" priority="24" stopIfTrue="1">
      <formula>ISBLANK(F16)</formula>
    </cfRule>
  </conditionalFormatting>
  <conditionalFormatting sqref="H10">
    <cfRule type="expression" dxfId="261" priority="26" stopIfTrue="1">
      <formula>ISBLANK(H10)</formula>
    </cfRule>
  </conditionalFormatting>
  <conditionalFormatting sqref="D10 N10">
    <cfRule type="expression" dxfId="260" priority="28" stopIfTrue="1">
      <formula>ISBLANK(D10)</formula>
    </cfRule>
  </conditionalFormatting>
  <conditionalFormatting sqref="F10">
    <cfRule type="expression" dxfId="259" priority="27" stopIfTrue="1">
      <formula>ISBLANK(F10)</formula>
    </cfRule>
  </conditionalFormatting>
  <conditionalFormatting sqref="P4">
    <cfRule type="expression" dxfId="258" priority="31" stopIfTrue="1">
      <formula>ISBLANK(P4)</formula>
    </cfRule>
  </conditionalFormatting>
  <conditionalFormatting sqref="P11:P15 P17:P21 P23:P27 P29:P33 P35:P39 P41:P45">
    <cfRule type="expression" dxfId="257" priority="9" stopIfTrue="1">
      <formula>ISBLANK(P11)</formula>
    </cfRule>
  </conditionalFormatting>
  <conditionalFormatting sqref="H4">
    <cfRule type="expression" dxfId="256" priority="30" stopIfTrue="1">
      <formula>ISBLANK(H4)</formula>
    </cfRule>
  </conditionalFormatting>
  <conditionalFormatting sqref="D40 N40">
    <cfRule type="expression" dxfId="255" priority="13" stopIfTrue="1">
      <formula>ISBLANK(D40)</formula>
    </cfRule>
  </conditionalFormatting>
  <conditionalFormatting sqref="P5:P9">
    <cfRule type="expression" dxfId="254" priority="29" stopIfTrue="1">
      <formula>ISBLANK(P5)</formula>
    </cfRule>
  </conditionalFormatting>
  <conditionalFormatting sqref="D16 N16">
    <cfRule type="expression" dxfId="253" priority="25" stopIfTrue="1">
      <formula>ISBLANK(D16)</formula>
    </cfRule>
  </conditionalFormatting>
  <conditionalFormatting sqref="F22">
    <cfRule type="expression" dxfId="252" priority="21" stopIfTrue="1">
      <formula>ISBLANK(F22)</formula>
    </cfRule>
  </conditionalFormatting>
  <conditionalFormatting sqref="H28">
    <cfRule type="expression" dxfId="251" priority="17" stopIfTrue="1">
      <formula>ISBLANK(H28)</formula>
    </cfRule>
  </conditionalFormatting>
  <conditionalFormatting sqref="F34">
    <cfRule type="expression" dxfId="250" priority="15" stopIfTrue="1">
      <formula>ISBLANK(F34)</formula>
    </cfRule>
  </conditionalFormatting>
  <conditionalFormatting sqref="D34 N34">
    <cfRule type="expression" dxfId="249" priority="16" stopIfTrue="1">
      <formula>ISBLANK(D34)</formula>
    </cfRule>
  </conditionalFormatting>
  <conditionalFormatting sqref="H34">
    <cfRule type="expression" dxfId="248" priority="14" stopIfTrue="1">
      <formula>ISBLANK(H34)</formula>
    </cfRule>
  </conditionalFormatting>
  <conditionalFormatting sqref="F40">
    <cfRule type="expression" dxfId="247" priority="12" stopIfTrue="1">
      <formula>ISBLANK(F40)</formula>
    </cfRule>
  </conditionalFormatting>
  <conditionalFormatting sqref="H40">
    <cfRule type="expression" dxfId="246" priority="11" stopIfTrue="1">
      <formula>ISBLANK(H40)</formula>
    </cfRule>
  </conditionalFormatting>
  <conditionalFormatting sqref="P10 P16 P22 P28 P34 P40">
    <cfRule type="expression" dxfId="245" priority="10" stopIfTrue="1">
      <formula>ISBLANK(P10)</formula>
    </cfRule>
  </conditionalFormatting>
  <conditionalFormatting sqref="L16">
    <cfRule type="expression" dxfId="244" priority="6" stopIfTrue="1">
      <formula>ISBLANK(L16)</formula>
    </cfRule>
  </conditionalFormatting>
  <conditionalFormatting sqref="L22">
    <cfRule type="expression" dxfId="243" priority="5" stopIfTrue="1">
      <formula>ISBLANK(L22)</formula>
    </cfRule>
  </conditionalFormatting>
  <conditionalFormatting sqref="L10">
    <cfRule type="expression" dxfId="242" priority="7" stopIfTrue="1">
      <formula>ISBLANK(L10)</formula>
    </cfRule>
  </conditionalFormatting>
  <conditionalFormatting sqref="J4 L4">
    <cfRule type="expression" dxfId="241" priority="8" stopIfTrue="1">
      <formula>ISBLANK(J4)</formula>
    </cfRule>
  </conditionalFormatting>
  <conditionalFormatting sqref="L28">
    <cfRule type="expression" dxfId="240" priority="4" stopIfTrue="1">
      <formula>ISBLANK(L28)</formula>
    </cfRule>
  </conditionalFormatting>
  <conditionalFormatting sqref="L34">
    <cfRule type="expression" dxfId="239" priority="3" stopIfTrue="1">
      <formula>ISBLANK(L34)</formula>
    </cfRule>
  </conditionalFormatting>
  <conditionalFormatting sqref="L40">
    <cfRule type="expression" dxfId="238" priority="2" stopIfTrue="1">
      <formula>ISBLANK(L40)</formula>
    </cfRule>
  </conditionalFormatting>
  <conditionalFormatting sqref="J10 J16 J22 J28 J34 J40">
    <cfRule type="expression" dxfId="237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3" orientation="landscape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49"/>
  <sheetViews>
    <sheetView zoomScale="25" zoomScaleNormal="25" workbookViewId="0">
      <selection activeCell="O7" sqref="O7"/>
    </sheetView>
  </sheetViews>
  <sheetFormatPr baseColWidth="10" defaultColWidth="11" defaultRowHeight="45.75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>
      <c r="B1" s="3"/>
      <c r="C1" s="3"/>
      <c r="E1" s="16" t="str">
        <f>NEUTRAL!C2</f>
        <v>Woche 38 vom 14.09.2026 bis zum 20.09.2026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300</v>
      </c>
      <c r="O1" s="172"/>
      <c r="P1" s="173"/>
    </row>
    <row r="2" spans="1:16" s="4" customFormat="1" ht="41.25" customHeight="1" thickBot="1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>
      <c r="A4" s="174" t="s">
        <v>0</v>
      </c>
      <c r="B4" s="157" t="str">
        <f>NEUTRAL!$B$4</f>
        <v>14.09.2026</v>
      </c>
      <c r="C4" s="41" t="str">
        <f ca="1">NEUTRAL!C4</f>
        <v>Rindsuppe mit Gemüse (ACGL)</v>
      </c>
      <c r="D4" s="168">
        <v>16</v>
      </c>
      <c r="E4" s="41" t="str">
        <f ca="1">NEUTRAL!E4</f>
        <v>Legierte Grießsuppe  (ACG)</v>
      </c>
      <c r="F4" s="168">
        <v>1</v>
      </c>
      <c r="G4" s="41" t="str">
        <f ca="1">NEUTRAL!G4</f>
        <v>Rindsuppe mit Gemüse (ACGL)</v>
      </c>
      <c r="H4" s="168">
        <v>3</v>
      </c>
      <c r="I4" s="41"/>
      <c r="J4" s="168">
        <v>4</v>
      </c>
      <c r="K4" s="41"/>
      <c r="L4" s="168"/>
      <c r="M4" s="36" t="str">
        <f ca="1">IF(ISBLANK(NEUTRAL!J4),"",NEUTRAL!J4)</f>
        <v>Legierte Grießsuppe  (ACG)</v>
      </c>
      <c r="N4" s="168">
        <v>17</v>
      </c>
      <c r="O4" s="62" t="str">
        <f>NEUTRAL!$L$5</f>
        <v>Milchspeise (AG)</v>
      </c>
      <c r="P4" s="63">
        <v>4</v>
      </c>
    </row>
    <row r="5" spans="1:16" s="6" customFormat="1" ht="45" customHeight="1">
      <c r="A5" s="174"/>
      <c r="B5" s="157"/>
      <c r="C5" s="39" t="str">
        <f ca="1">NEUTRAL!C5</f>
        <v>Spaghetti Bolognese  (AGL)</v>
      </c>
      <c r="D5" s="168"/>
      <c r="E5" s="39" t="str">
        <f ca="1">NEUTRAL!E5</f>
        <v>Gemüsestrudel  (ACGL)</v>
      </c>
      <c r="F5" s="168"/>
      <c r="G5" s="39" t="str">
        <f ca="1">NEUTRAL!G5</f>
        <v>Mohnauflauf (ACG)</v>
      </c>
      <c r="H5" s="168"/>
      <c r="I5" s="39" t="str">
        <f ca="1">NEUTRAL!I5</f>
        <v xml:space="preserve"> Nudelflan (ACFG)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>
        <v>1</v>
      </c>
    </row>
    <row r="6" spans="1:16" s="6" customFormat="1" ht="45" customHeight="1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</v>
      </c>
      <c r="J6" s="168"/>
      <c r="K6" s="41" t="e">
        <f>NEUTRAL!#REF!</f>
        <v>#REF!</v>
      </c>
      <c r="L6" s="168"/>
      <c r="M6" s="39" t="str">
        <f ca="1">IF(ISBLANK(NEUTRAL!J6),"",NEUTRAL!J6)</f>
        <v>Rindfleischsalat (CO)</v>
      </c>
      <c r="N6" s="168"/>
      <c r="O6" s="64" t="str">
        <f>NEUTRAL!$L$15</f>
        <v>Debreziner,  Senf, Kren, Brot (ALMO)</v>
      </c>
      <c r="P6" s="65"/>
    </row>
    <row r="7" spans="1:16" s="6" customFormat="1" ht="45" customHeight="1">
      <c r="A7" s="174"/>
      <c r="B7" s="157"/>
      <c r="C7" s="41" t="str">
        <f ca="1">NEUTRAL!C7</f>
        <v xml:space="preserve">Parmesan </v>
      </c>
      <c r="D7" s="168"/>
      <c r="E7" s="41" t="str">
        <f ca="1">NEUTRAL!E7</f>
        <v>Knoblauchsauce (AFGL)</v>
      </c>
      <c r="F7" s="168"/>
      <c r="G7" s="41" t="str">
        <f ca="1">NEUTRAL!G7</f>
        <v xml:space="preserve"> Zwetschkensauce</v>
      </c>
      <c r="H7" s="168"/>
      <c r="I7" s="41" t="str">
        <f ca="1">NEUTRAL!I7</f>
        <v xml:space="preserve"> passierter Bolognesesauce  (GL)</v>
      </c>
      <c r="J7" s="168"/>
      <c r="K7" s="41"/>
      <c r="L7" s="168"/>
      <c r="M7" s="41" t="str">
        <f ca="1">IF(ISBLANK(NEUTRAL!J7),"",NEUTRAL!J7)</f>
        <v xml:space="preserve"> Brot (A)</v>
      </c>
      <c r="N7" s="168"/>
      <c r="O7" s="64" t="str">
        <f>NEUTRAL!$L$20</f>
        <v>Käsetoast, Ketchup (AG)</v>
      </c>
      <c r="P7" s="65">
        <v>1</v>
      </c>
    </row>
    <row r="8" spans="1:16" s="6" customFormat="1" ht="45" customHeight="1">
      <c r="A8" s="174"/>
      <c r="B8" s="157"/>
      <c r="C8" s="41" t="str">
        <f ca="1">NEUTRAL!C8</f>
        <v xml:space="preserve"> Königskuchen (ACGHO)</v>
      </c>
      <c r="D8" s="168"/>
      <c r="E8" s="41" t="str">
        <f ca="1">NEUTRAL!E8</f>
        <v xml:space="preserve"> Königskuchen (ACGHO)</v>
      </c>
      <c r="F8" s="168"/>
      <c r="G8" s="41" t="str">
        <f ca="1">NEUTRAL!G8</f>
        <v xml:space="preserve"> Königskuchen (ACGHO)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>
      <c r="A9" s="175"/>
      <c r="B9" s="158"/>
      <c r="C9" s="45" t="str">
        <f ca="1">NEUTRAL!C9</f>
        <v xml:space="preserve">1606 Kcal / 84 g Fett / 58 g Proteine / 148 g KH / 12,3 BE </v>
      </c>
      <c r="D9" s="169"/>
      <c r="E9" s="45" t="str">
        <f ca="1">NEUTRAL!E9</f>
        <v xml:space="preserve">1342 Kcal / 74 g Fett / 30 g Proteine / 133 g KH / 11 BE </v>
      </c>
      <c r="F9" s="169"/>
      <c r="G9" s="45" t="str">
        <f ca="1">NEUTRAL!G9</f>
        <v xml:space="preserve">1478 Kcal / 80 g Fett / 39 g Proteine / 142 g KH / 11,8 BE </v>
      </c>
      <c r="H9" s="169"/>
      <c r="I9" s="45" t="str">
        <f ca="1">NEUTRAL!I9</f>
        <v xml:space="preserve">519 Kcal / 32 g Fett / 25 g Proteine / 31 g KH / 2,6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604 Kcal / 32 g Fett / 41 g Proteine / 36 g KH / 3 BE </v>
      </c>
      <c r="N9" s="169"/>
      <c r="O9" s="66"/>
      <c r="P9" s="67" t="s">
        <v>304</v>
      </c>
    </row>
    <row r="10" spans="1:16" s="6" customFormat="1" ht="45" customHeight="1">
      <c r="A10" s="176" t="s">
        <v>11</v>
      </c>
      <c r="B10" s="156">
        <f>B4+1</f>
        <v>46280</v>
      </c>
      <c r="C10" s="41" t="str">
        <f ca="1">NEUTRAL!C10</f>
        <v>Rindsuppe mit Gemüsestreifen (ACGL)</v>
      </c>
      <c r="D10" s="170">
        <v>16</v>
      </c>
      <c r="E10" s="36" t="str">
        <f ca="1">NEUTRAL!E10</f>
        <v>Zucchinicremesuppe (GL)</v>
      </c>
      <c r="F10" s="170">
        <v>1</v>
      </c>
      <c r="G10" s="36" t="str">
        <f ca="1">NEUTRAL!G10</f>
        <v>Rindsuppe mit Gemüsestreifen (ACGL)</v>
      </c>
      <c r="H10" s="170">
        <v>3</v>
      </c>
      <c r="I10" s="41"/>
      <c r="J10" s="168">
        <v>4</v>
      </c>
      <c r="K10" s="41"/>
      <c r="L10" s="170"/>
      <c r="M10" s="36" t="str">
        <f ca="1">IF(ISBLANK(NEUTRAL!J10),"",NEUTRAL!J10)</f>
        <v>Zucchinicremesuppe (GL)</v>
      </c>
      <c r="N10" s="170">
        <v>14</v>
      </c>
      <c r="O10" s="68" t="str">
        <f>NEUTRAL!$L$5</f>
        <v>Milchspeise (AG)</v>
      </c>
      <c r="P10" s="69">
        <v>4</v>
      </c>
    </row>
    <row r="11" spans="1:16" s="6" customFormat="1" ht="45" customHeight="1">
      <c r="A11" s="174"/>
      <c r="B11" s="157"/>
      <c r="C11" s="39" t="str">
        <f ca="1">NEUTRAL!C11</f>
        <v xml:space="preserve"> Rindfleisch Süß Sauer (AF)</v>
      </c>
      <c r="D11" s="168"/>
      <c r="E11" s="39" t="str">
        <f ca="1">NEUTRAL!E11</f>
        <v>Penne mit Tomatensauce  (ACO)</v>
      </c>
      <c r="F11" s="168"/>
      <c r="G11" s="39" t="str">
        <f ca="1">NEUTRAL!G11</f>
        <v xml:space="preserve"> Erdbeerauflauf (ACG)</v>
      </c>
      <c r="H11" s="168"/>
      <c r="I11" s="39" t="str">
        <f ca="1">NEUTRAL!I11</f>
        <v xml:space="preserve"> Schinkenflan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>
        <v>2</v>
      </c>
    </row>
    <row r="12" spans="1:16" s="6" customFormat="1" ht="45" customHeight="1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 xml:space="preserve">Parmesan </v>
      </c>
      <c r="F12" s="168"/>
      <c r="G12" s="41" t="str">
        <f ca="1">NEUTRAL!G12</f>
        <v/>
      </c>
      <c r="H12" s="168"/>
      <c r="I12" s="41" t="str">
        <f ca="1">NEUTRAL!I12</f>
        <v xml:space="preserve">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>Hühnersuppentopf  (ACL)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>
      <c r="A13" s="174"/>
      <c r="B13" s="157"/>
      <c r="C13" s="41" t="str">
        <f ca="1">NEUTRAL!C13</f>
        <v xml:space="preserve"> Reis  (G)</v>
      </c>
      <c r="D13" s="168"/>
      <c r="E13" s="41" t="str">
        <f ca="1">NEUTRAL!E13</f>
        <v xml:space="preserve"> Salat (MO)</v>
      </c>
      <c r="F13" s="168"/>
      <c r="G13" s="41" t="str">
        <f ca="1">NEUTRAL!G13</f>
        <v/>
      </c>
      <c r="H13" s="168"/>
      <c r="I13" s="41" t="str">
        <f ca="1">NEUTRAL!I13</f>
        <v xml:space="preserve"> Erdäpfelpüree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>
        <v>1</v>
      </c>
    </row>
    <row r="14" spans="1:16" s="6" customFormat="1" ht="45" customHeight="1">
      <c r="A14" s="174"/>
      <c r="B14" s="157"/>
      <c r="C14" s="41" t="str">
        <f ca="1">NEUTRAL!C14</f>
        <v xml:space="preserve">Obst </v>
      </c>
      <c r="D14" s="168"/>
      <c r="E14" s="41" t="str">
        <f ca="1">NEUTRAL!E14</f>
        <v xml:space="preserve">Obst </v>
      </c>
      <c r="F14" s="168"/>
      <c r="G14" s="41" t="str">
        <f ca="1">NEUTRAL!G14</f>
        <v xml:space="preserve">Obst 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>
        <v>3</v>
      </c>
    </row>
    <row r="15" spans="1:16" s="6" customFormat="1" ht="45" customHeight="1" thickBot="1">
      <c r="A15" s="175"/>
      <c r="B15" s="158"/>
      <c r="C15" s="45" t="str">
        <f ca="1">NEUTRAL!C15</f>
        <v xml:space="preserve">918 Kcal / 22 g Fett / 40 g Proteine / 137 g KH / 11,3 BE </v>
      </c>
      <c r="D15" s="169"/>
      <c r="E15" s="45" t="str">
        <f ca="1">NEUTRAL!E15</f>
        <v xml:space="preserve">711 Kcal / 20 g Fett / 25 g Proteine / 104 g KH / 8,6 BE </v>
      </c>
      <c r="F15" s="169"/>
      <c r="G15" s="45" t="str">
        <f ca="1">NEUTRAL!G15</f>
        <v xml:space="preserve">622 Kcal / 18 g Fett / 26 g Proteine / 88 g KH / 7,2 BE </v>
      </c>
      <c r="H15" s="169"/>
      <c r="I15" s="45" t="str">
        <f ca="1">NEUTRAL!I15</f>
        <v xml:space="preserve">457 Kcal / 31 g Fett / 23 g Proteine / 21 g KH / 1,7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342 Kcal / 12 g Fett / 19 g Proteine / 37 g KH / 3,2 BE </v>
      </c>
      <c r="N15" s="169"/>
      <c r="O15" s="66"/>
      <c r="P15" s="71" t="s">
        <v>304</v>
      </c>
    </row>
    <row r="16" spans="1:16" s="6" customFormat="1" ht="45" customHeight="1">
      <c r="A16" s="176" t="s">
        <v>10</v>
      </c>
      <c r="B16" s="156">
        <f>B10+1</f>
        <v>46281</v>
      </c>
      <c r="C16" s="41" t="str">
        <f ca="1">NEUTRAL!C16</f>
        <v>Schöberlsuppe (ACG)</v>
      </c>
      <c r="D16" s="170">
        <v>17</v>
      </c>
      <c r="E16" s="36" t="str">
        <f ca="1">NEUTRAL!E16</f>
        <v>Champignoncremesuppe  (GL)</v>
      </c>
      <c r="F16" s="170">
        <v>1</v>
      </c>
      <c r="G16" s="36" t="str">
        <f ca="1">NEUTRAL!G16</f>
        <v>Schöberlsuppe (ACG)</v>
      </c>
      <c r="H16" s="170">
        <v>2</v>
      </c>
      <c r="I16" s="41"/>
      <c r="J16" s="168">
        <v>4</v>
      </c>
      <c r="K16" s="41"/>
      <c r="L16" s="170"/>
      <c r="M16" s="36" t="str">
        <f ca="1">NEUTRAL!J16</f>
        <v>Champignoncremesuppe  (GL)</v>
      </c>
      <c r="N16" s="170">
        <v>17</v>
      </c>
      <c r="O16" s="68" t="str">
        <f>NEUTRAL!$L$5</f>
        <v>Milchspeise (AG)</v>
      </c>
      <c r="P16" s="69">
        <v>4</v>
      </c>
    </row>
    <row r="17" spans="1:16" s="6" customFormat="1" ht="45" customHeight="1">
      <c r="A17" s="174"/>
      <c r="B17" s="157"/>
      <c r="C17" s="39" t="str">
        <f ca="1">NEUTRAL!C17</f>
        <v>Cevapcici</v>
      </c>
      <c r="D17" s="168"/>
      <c r="E17" s="39" t="str">
        <f ca="1">NEUTRAL!E17</f>
        <v>Gefüllter Kohlrabi (AGL)</v>
      </c>
      <c r="F17" s="168"/>
      <c r="G17" s="39" t="str">
        <f ca="1">NEUTRAL!G17</f>
        <v>Mohnnudeln  (ACG)</v>
      </c>
      <c r="H17" s="168"/>
      <c r="I17" s="39" t="str">
        <f ca="1">NEUTRAL!I17</f>
        <v xml:space="preserve"> Pürierte Cevapcici (ACG)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>
        <v>1</v>
      </c>
    </row>
    <row r="18" spans="1:16" s="6" customFormat="1" ht="45" customHeight="1">
      <c r="A18" s="174"/>
      <c r="B18" s="157"/>
      <c r="C18" s="41" t="str">
        <f ca="1">NEUTRAL!C18</f>
        <v xml:space="preserve">Bratkartoffeln 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Erdäpfelpüree (G)</v>
      </c>
      <c r="J18" s="168"/>
      <c r="K18" s="41" t="e">
        <f>NEUTRAL!#REF!</f>
        <v>#REF!</v>
      </c>
      <c r="L18" s="168"/>
      <c r="M18" s="39" t="str">
        <f ca="1">NEUTRAL!J18</f>
        <v xml:space="preserve"> Schweizer Wurstsalat (GM)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>
      <c r="A19" s="174"/>
      <c r="B19" s="157"/>
      <c r="C19" s="41" t="str">
        <f ca="1">NEUTRAL!C19</f>
        <v>Zwiebelsenf (GM)</v>
      </c>
      <c r="D19" s="168"/>
      <c r="E19" s="41" t="str">
        <f ca="1">NEUTRAL!E19</f>
        <v>Käsesauce (AFGL)</v>
      </c>
      <c r="F19" s="168"/>
      <c r="G19" s="41" t="str">
        <f ca="1">NEUTRAL!G19</f>
        <v xml:space="preserve">Apfelmus </v>
      </c>
      <c r="H19" s="168"/>
      <c r="I19" s="41" t="str">
        <f ca="1">NEUTRAL!I19</f>
        <v xml:space="preserve"> Senf (M)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>
      <c r="A20" s="174"/>
      <c r="B20" s="157"/>
      <c r="C20" s="41" t="str">
        <f ca="1">NEUTRAL!C20</f>
        <v xml:space="preserve"> Kuchen mit Marillen (G)</v>
      </c>
      <c r="D20" s="168"/>
      <c r="E20" s="41" t="str">
        <f ca="1">NEUTRAL!E20</f>
        <v xml:space="preserve"> Kuchen mit Marillen (G)</v>
      </c>
      <c r="F20" s="168"/>
      <c r="G20" s="41" t="str">
        <f ca="1">NEUTRAL!G20</f>
        <v xml:space="preserve"> Kuchen mit Marillen (G)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>
        <v>1</v>
      </c>
    </row>
    <row r="21" spans="1:16" s="6" customFormat="1" ht="45" customHeight="1" thickBot="1">
      <c r="A21" s="175"/>
      <c r="B21" s="158"/>
      <c r="C21" s="45" t="str">
        <f ca="1">NEUTRAL!C21</f>
        <v xml:space="preserve">644 Kcal / 27 g Fett / 33 g Proteine / 62 g KH / 5,2 BE </v>
      </c>
      <c r="D21" s="169"/>
      <c r="E21" s="45" t="str">
        <f ca="1">NEUTRAL!E21</f>
        <v xml:space="preserve">944 Kcal / 50 g Fett / 39 g Proteine / 79 g KH / 6,5 BE </v>
      </c>
      <c r="F21" s="169"/>
      <c r="G21" s="45" t="str">
        <f ca="1">NEUTRAL!G21</f>
        <v xml:space="preserve">776 Kcal / 27 g Fett / 22 g Proteine / 106 g KH / 8,8 BE </v>
      </c>
      <c r="H21" s="169"/>
      <c r="I21" s="45" t="str">
        <f ca="1">NEUTRAL!I21</f>
        <v xml:space="preserve">291 Kcal / 19 g Fett / 18 g Proteine / 11 g KH / 0,9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>
      <c r="A22" s="176" t="s">
        <v>12</v>
      </c>
      <c r="B22" s="156">
        <f>B16+1</f>
        <v>46282</v>
      </c>
      <c r="C22" s="41" t="str">
        <f ca="1">NEUTRAL!C22</f>
        <v>Backerbsensuppe  (ACGL)</v>
      </c>
      <c r="D22" s="170">
        <v>16</v>
      </c>
      <c r="E22" s="36" t="str">
        <f ca="1">NEUTRAL!E22</f>
        <v>Karottencremesuppe (AGL)</v>
      </c>
      <c r="F22" s="170">
        <v>4</v>
      </c>
      <c r="G22" s="36" t="str">
        <f ca="1">NEUTRAL!G22</f>
        <v>Backerbsensuppe  (ACGL)</v>
      </c>
      <c r="H22" s="170"/>
      <c r="I22" s="41"/>
      <c r="J22" s="168">
        <v>4</v>
      </c>
      <c r="K22" s="41"/>
      <c r="L22" s="170"/>
      <c r="M22" s="36" t="str">
        <f ca="1">IF(ISBLANK(NEUTRAL!J22),"",NEUTRAL!J22)</f>
        <v>Karottencremesuppe (AGL)</v>
      </c>
      <c r="N22" s="170">
        <v>18</v>
      </c>
      <c r="O22" s="68" t="str">
        <f>NEUTRAL!$L$5</f>
        <v>Milchspeise (AG)</v>
      </c>
      <c r="P22" s="69">
        <v>4</v>
      </c>
    </row>
    <row r="23" spans="1:16" s="6" customFormat="1" ht="45" customHeight="1">
      <c r="A23" s="174"/>
      <c r="B23" s="157"/>
      <c r="C23" s="39" t="str">
        <f ca="1">NEUTRAL!C23</f>
        <v xml:space="preserve"> Gekochter Selchschopf  (GLO)</v>
      </c>
      <c r="D23" s="168"/>
      <c r="E23" s="39" t="str">
        <f ca="1">NEUTRAL!E23</f>
        <v>Krautfleckerln  (AC)</v>
      </c>
      <c r="F23" s="168"/>
      <c r="G23" s="39" t="str">
        <f ca="1">NEUTRAL!G23</f>
        <v xml:space="preserve"> Nußpalatschinken  (ACGH)</v>
      </c>
      <c r="H23" s="168"/>
      <c r="I23" s="39" t="str">
        <f ca="1">NEUTRAL!I23</f>
        <v xml:space="preserve"> Selchflan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>
        <v>1</v>
      </c>
    </row>
    <row r="24" spans="1:16" s="6" customFormat="1" ht="45" customHeight="1">
      <c r="A24" s="174"/>
      <c r="B24" s="157"/>
      <c r="C24" s="41" t="str">
        <f ca="1">NEUTRAL!C24</f>
        <v xml:space="preserve"> mit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mit</v>
      </c>
      <c r="H24" s="168"/>
      <c r="I24" s="41" t="str">
        <f ca="1">NEUTRAL!I24</f>
        <v xml:space="preserve"> mit</v>
      </c>
      <c r="J24" s="168"/>
      <c r="K24" s="41" t="e">
        <f>NEUTRAL!#REF!</f>
        <v>#REF!</v>
      </c>
      <c r="L24" s="168"/>
      <c r="M24" s="39" t="str">
        <f ca="1">IF(ISBLANK(NEUTRAL!J24),"",NEUTRAL!J24)</f>
        <v xml:space="preserve"> Erdäpfelpuffer (C)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>
      <c r="A25" s="174"/>
      <c r="B25" s="157"/>
      <c r="C25" s="41" t="str">
        <f ca="1">NEUTRAL!C25</f>
        <v>Krautfleckerln  (AC)</v>
      </c>
      <c r="D25" s="168"/>
      <c r="E25" s="41" t="str">
        <f ca="1">NEUTRAL!E25</f>
        <v xml:space="preserve"> Salat (MO)</v>
      </c>
      <c r="F25" s="168"/>
      <c r="G25" s="41" t="str">
        <f ca="1">NEUTRAL!G25</f>
        <v xml:space="preserve"> Schokosauce (G)</v>
      </c>
      <c r="H25" s="168"/>
      <c r="I25" s="41" t="str">
        <f ca="1">NEUTRAL!I25</f>
        <v>pürierten Krautfleckerln (AC)</v>
      </c>
      <c r="J25" s="168"/>
      <c r="K25" s="41"/>
      <c r="L25" s="168"/>
      <c r="M25" s="41" t="str">
        <f ca="1">IF(ISBLANK(NEUTRAL!J25),"",NEUTRAL!J25)</f>
        <v xml:space="preserve"> mit Apfelmus </v>
      </c>
      <c r="N25" s="168"/>
      <c r="O25" s="64" t="str">
        <f>NEUTRAL!$L$20</f>
        <v>Käsetoast, Ketchup (AG)</v>
      </c>
      <c r="P25" s="70"/>
    </row>
    <row r="26" spans="1:16" s="6" customFormat="1" ht="45" customHeight="1">
      <c r="A26" s="174"/>
      <c r="B26" s="157"/>
      <c r="C26" s="41" t="str">
        <f ca="1">NEUTRAL!C26</f>
        <v>Fruchtkuchen (G)</v>
      </c>
      <c r="D26" s="168"/>
      <c r="E26" s="41" t="str">
        <f ca="1">NEUTRAL!E26</f>
        <v>Fruchtkuchen (G)</v>
      </c>
      <c r="F26" s="168"/>
      <c r="G26" s="41" t="str">
        <f ca="1">NEUTRAL!G26</f>
        <v>Fruchtkuchen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>
        <v>1</v>
      </c>
    </row>
    <row r="27" spans="1:16" s="6" customFormat="1" ht="45" customHeight="1" thickBot="1">
      <c r="A27" s="175"/>
      <c r="B27" s="158"/>
      <c r="C27" s="45" t="str">
        <f ca="1">NEUTRAL!C27</f>
        <v xml:space="preserve">1045 Kcal / 48 g Fett / 54 g Proteine / 93 g KH / 7,8 BE </v>
      </c>
      <c r="D27" s="169"/>
      <c r="E27" s="45" t="str">
        <f ca="1">NEUTRAL!E27</f>
        <v xml:space="preserve">770 Kcal / 34 g Fett / 21 g Proteine / 90 g KH / 7,6 BE </v>
      </c>
      <c r="F27" s="169"/>
      <c r="G27" s="45" t="str">
        <f ca="1">NEUTRAL!G27</f>
        <v xml:space="preserve">3273 Kcal / 55 g Fett / 56 g Proteine / 617 g KH / 51,4 BE </v>
      </c>
      <c r="H27" s="169"/>
      <c r="I27" s="45" t="str">
        <f ca="1">NEUTRAL!I27</f>
        <v xml:space="preserve">724 Kcal / 29 g Fett / 32 g Proteine / 81 g KH / 6,8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567 Kcal / 24 g Fett / 17 g Proteine / 69 g KH / 5,7 BE </v>
      </c>
      <c r="N27" s="169"/>
      <c r="O27" s="66"/>
      <c r="P27" s="71" t="s">
        <v>304</v>
      </c>
    </row>
    <row r="28" spans="1:16" s="6" customFormat="1" ht="45" customHeight="1">
      <c r="A28" s="176" t="s">
        <v>6</v>
      </c>
      <c r="B28" s="156">
        <f>B22+1</f>
        <v>46283</v>
      </c>
      <c r="C28" s="41" t="str">
        <f ca="1">NEUTRAL!C28</f>
        <v>Rindsuppe mit Parmesannockerl (ACGL)</v>
      </c>
      <c r="D28" s="170">
        <v>14</v>
      </c>
      <c r="E28" s="36" t="str">
        <f ca="1">NEUTRAL!E28</f>
        <v>Maiscremesuppe  (AG)</v>
      </c>
      <c r="F28" s="170"/>
      <c r="G28" s="36" t="str">
        <f ca="1">NEUTRAL!G28</f>
        <v>Rindsuppe mit Parmesannockerl (ACGL)</v>
      </c>
      <c r="H28" s="170">
        <v>5</v>
      </c>
      <c r="I28" s="41"/>
      <c r="J28" s="168">
        <v>4</v>
      </c>
      <c r="K28" s="41"/>
      <c r="L28" s="170"/>
      <c r="M28" s="36" t="str">
        <f ca="1">IF(ISBLANK(NEUTRAL!J28),"",NEUTRAL!J28)</f>
        <v>Maiscremesuppe  (AG)</v>
      </c>
      <c r="N28" s="170">
        <v>12</v>
      </c>
      <c r="O28" s="68" t="str">
        <f>NEUTRAL!$L$5</f>
        <v>Milchspeise (AG)</v>
      </c>
      <c r="P28" s="69">
        <v>4</v>
      </c>
    </row>
    <row r="29" spans="1:16" s="6" customFormat="1" ht="45" customHeight="1">
      <c r="A29" s="174"/>
      <c r="B29" s="157"/>
      <c r="C29" s="39" t="str">
        <f ca="1">NEUTRAL!C29</f>
        <v>Fisch gebacken  (ACDG)</v>
      </c>
      <c r="D29" s="168"/>
      <c r="E29" s="39" t="str">
        <f ca="1">NEUTRAL!E29</f>
        <v>Fischfilet "Müllerin" (ADFG)</v>
      </c>
      <c r="F29" s="168"/>
      <c r="G29" s="39" t="str">
        <f ca="1">NEUTRAL!G29</f>
        <v>Apfelstrudel (AG)</v>
      </c>
      <c r="H29" s="168"/>
      <c r="I29" s="39" t="str">
        <f ca="1">NEUTRAL!I29</f>
        <v xml:space="preserve"> Herzhafter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>
        <v>4</v>
      </c>
    </row>
    <row r="30" spans="1:16" s="6" customFormat="1" ht="45" customHeight="1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 xml:space="preserve"> mit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mit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Extrawurst (ACM)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>
      <c r="A31" s="174"/>
      <c r="B31" s="157"/>
      <c r="C31" s="41" t="str">
        <f ca="1">NEUTRAL!C31</f>
        <v>Kartoffelsalat  (LM)</v>
      </c>
      <c r="D31" s="168"/>
      <c r="E31" s="41" t="str">
        <f ca="1">NEUTRAL!E31</f>
        <v>Kartoffelsalat  (LM)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püriertem Kartoffelsalat  (LM)</v>
      </c>
      <c r="J31" s="168"/>
      <c r="K31" s="41"/>
      <c r="L31" s="168"/>
      <c r="M31" s="41" t="str">
        <f ca="1">IF(ISBLANK(NEUTRAL!J31),"",NEUTRAL!J31)</f>
        <v>Brot (A)</v>
      </c>
      <c r="N31" s="168"/>
      <c r="O31" s="64" t="str">
        <f>NEUTRAL!$L$20</f>
        <v>Käsetoast, Ketchup (AG)</v>
      </c>
      <c r="P31" s="70"/>
    </row>
    <row r="32" spans="1:16" s="6" customFormat="1" ht="45" customHeight="1">
      <c r="A32" s="174"/>
      <c r="B32" s="157"/>
      <c r="C32" s="41" t="str">
        <f ca="1">NEUTRAL!C32</f>
        <v>Fruchtkuchen</v>
      </c>
      <c r="D32" s="168"/>
      <c r="E32" s="41" t="str">
        <f ca="1">NEUTRAL!E32</f>
        <v>Fruchtkuchen</v>
      </c>
      <c r="F32" s="168"/>
      <c r="G32" s="41" t="str">
        <f ca="1">NEUTRAL!G32</f>
        <v>Fruchtkuchen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>
        <v>2</v>
      </c>
    </row>
    <row r="33" spans="1:16" s="6" customFormat="1" ht="45" customHeight="1" thickBot="1">
      <c r="A33" s="175"/>
      <c r="B33" s="158"/>
      <c r="C33" s="45" t="str">
        <f ca="1">NEUTRAL!C33</f>
        <v xml:space="preserve">844 Kcal / 20 g Fett / 50 g Proteine / 110 g KH / 9,2 BE </v>
      </c>
      <c r="D33" s="169"/>
      <c r="E33" s="45" t="str">
        <f ca="1">NEUTRAL!E33</f>
        <v xml:space="preserve">891 Kcal / 53 g Fett / 34 g Proteine / 65 g KH / 5,4 BE </v>
      </c>
      <c r="F33" s="169"/>
      <c r="G33" s="45" t="str">
        <f ca="1">NEUTRAL!G33</f>
        <v xml:space="preserve">1085 Kcal / 35 g Fett / 22 g Proteine / 162 g KH / 13,5 BE </v>
      </c>
      <c r="H33" s="169"/>
      <c r="I33" s="45" t="str">
        <f ca="1">NEUTRAL!I33</f>
        <v xml:space="preserve">302 Kcal / 15 g Fett / 14 g Proteine / 26 g KH / 2,1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1195 Kcal / 73 g Fett / 41 g Proteine / 88 g KH / 7,4 BE </v>
      </c>
      <c r="N33" s="169"/>
      <c r="O33" s="66"/>
      <c r="P33" s="71" t="s">
        <v>304</v>
      </c>
    </row>
    <row r="34" spans="1:16" s="6" customFormat="1" ht="45" customHeight="1">
      <c r="A34" s="176" t="s">
        <v>13</v>
      </c>
      <c r="B34" s="156">
        <f>B28+1</f>
        <v>46284</v>
      </c>
      <c r="C34" s="41" t="str">
        <f ca="1">NEUTRAL!C34</f>
        <v>Buchstabensuppe (ACGL)</v>
      </c>
      <c r="D34" s="170">
        <v>16</v>
      </c>
      <c r="E34" s="36" t="str">
        <f ca="1">NEUTRAL!E34</f>
        <v>Lauchcremesuppe  (AGL)</v>
      </c>
      <c r="F34" s="170">
        <v>1</v>
      </c>
      <c r="G34" s="36" t="str">
        <f ca="1">NEUTRAL!G34</f>
        <v>Buchstabensuppe (ACGL)</v>
      </c>
      <c r="H34" s="170">
        <v>3</v>
      </c>
      <c r="I34" s="41"/>
      <c r="J34" s="168">
        <v>4</v>
      </c>
      <c r="K34" s="41"/>
      <c r="L34" s="170"/>
      <c r="M34" s="36" t="str">
        <f ca="1">IF(ISBLANK(NEUTRAL!J34),"",NEUTRAL!J34)</f>
        <v>Lauchcremesuppe  (AGL)</v>
      </c>
      <c r="N34" s="170">
        <v>18</v>
      </c>
      <c r="O34" s="68" t="str">
        <f>NEUTRAL!$L$5</f>
        <v>Milchspeise (AG)</v>
      </c>
      <c r="P34" s="69">
        <v>4</v>
      </c>
    </row>
    <row r="35" spans="1:16" s="6" customFormat="1" ht="45" customHeight="1">
      <c r="A35" s="174"/>
      <c r="B35" s="157"/>
      <c r="C35" s="39" t="str">
        <f ca="1">NEUTRAL!C35</f>
        <v>Surbraten  (GL)</v>
      </c>
      <c r="D35" s="168"/>
      <c r="E35" s="39" t="str">
        <f ca="1">NEUTRAL!E35</f>
        <v>Schlutzkrapfen  (ACG)</v>
      </c>
      <c r="F35" s="168"/>
      <c r="G35" s="39" t="str">
        <f ca="1">NEUTRAL!G35</f>
        <v>Topfenauflauf (ACG)</v>
      </c>
      <c r="H35" s="168"/>
      <c r="I35" s="39" t="str">
        <f ca="1">NEUTRAL!I35</f>
        <v xml:space="preserve"> Bratlflan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>
        <v>1</v>
      </c>
    </row>
    <row r="36" spans="1:16" s="6" customFormat="1" ht="45" customHeight="1">
      <c r="A36" s="174"/>
      <c r="B36" s="157"/>
      <c r="C36" s="41" t="str">
        <f ca="1">NEUTRAL!C36</f>
        <v>Sauerkraut (M)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Erdäpfel-Zwiebelpüree (G)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Bratwurst, Senf, Kren (MO)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>
      <c r="A37" s="174"/>
      <c r="B37" s="157"/>
      <c r="C37" s="41" t="str">
        <f ca="1">NEUTRAL!C37</f>
        <v>Kartoffelknödel  (AC)</v>
      </c>
      <c r="D37" s="168"/>
      <c r="E37" s="41" t="str">
        <f ca="1">NEUTRAL!E37</f>
        <v>braune Butter (G)</v>
      </c>
      <c r="F37" s="168"/>
      <c r="G37" s="41" t="str">
        <f ca="1">NEUTRAL!G37</f>
        <v xml:space="preserve"> Birnenstücken</v>
      </c>
      <c r="H37" s="168"/>
      <c r="I37" s="41" t="str">
        <f ca="1">NEUTRAL!I37</f>
        <v xml:space="preserve"> püriertes Sauerkraut (G)</v>
      </c>
      <c r="J37" s="168"/>
      <c r="K37" s="41"/>
      <c r="L37" s="168"/>
      <c r="M37" s="41" t="str">
        <f ca="1">IF(ISBLANK(NEUTRAL!J37),"",NEUTRAL!J37)</f>
        <v xml:space="preserve"> Brot (AG)</v>
      </c>
      <c r="N37" s="168"/>
      <c r="O37" s="64" t="str">
        <f>NEUTRAL!$L$20</f>
        <v>Käsetoast, Ketchup (AG)</v>
      </c>
      <c r="P37" s="70"/>
    </row>
    <row r="38" spans="1:16" s="6" customFormat="1" ht="45" customHeight="1">
      <c r="A38" s="174"/>
      <c r="B38" s="157"/>
      <c r="C38" s="41" t="str">
        <f ca="1">NEUTRAL!C38</f>
        <v xml:space="preserve"> Biskuitroulade (AC)</v>
      </c>
      <c r="D38" s="168"/>
      <c r="E38" s="41" t="str">
        <f ca="1">NEUTRAL!E38</f>
        <v xml:space="preserve"> Biskuitroulade (AC)</v>
      </c>
      <c r="F38" s="168"/>
      <c r="G38" s="41" t="str">
        <f ca="1">NEUTRAL!G38</f>
        <v xml:space="preserve"> Biskuitroulade (AC)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>
      <c r="A39" s="175"/>
      <c r="B39" s="158"/>
      <c r="C39" s="45" t="str">
        <f ca="1">NEUTRAL!C39</f>
        <v xml:space="preserve">1055 Kcal / 64 g Fett / 51 g Proteine / 67 g KH / 5,7 BE </v>
      </c>
      <c r="D39" s="169"/>
      <c r="E39" s="45" t="str">
        <f ca="1">NEUTRAL!E39</f>
        <v xml:space="preserve">858 Kcal / 49 g Fett / 26 g Proteine / 76 g KH / 6,4 BE </v>
      </c>
      <c r="F39" s="169"/>
      <c r="G39" s="45" t="str">
        <f ca="1">NEUTRAL!G39</f>
        <v xml:space="preserve">739 Kcal / 26 g Fett / 34 g Proteine / 90 g KH / 7,6 BE </v>
      </c>
      <c r="H39" s="169"/>
      <c r="I39" s="45" t="str">
        <f ca="1">NEUTRAL!I39</f>
        <v xml:space="preserve">399 Kcal / 26 g Fett / 20 g Proteine / 18 g KH / 1,5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817 Kcal / 57 g Fett / 30 g Proteine / 41 g KH / 3,4 BE </v>
      </c>
      <c r="N39" s="169"/>
      <c r="O39" s="66"/>
      <c r="P39" s="71" t="s">
        <v>304</v>
      </c>
    </row>
    <row r="40" spans="1:16" s="6" customFormat="1" ht="45" customHeight="1">
      <c r="A40" s="184" t="s">
        <v>14</v>
      </c>
      <c r="B40" s="150">
        <f>B34+1</f>
        <v>46285</v>
      </c>
      <c r="C40" s="41" t="str">
        <f ca="1">NEUTRAL!C40</f>
        <v>Rindsuppe mit Grießdukaten (ACGL)</v>
      </c>
      <c r="D40" s="170">
        <v>17</v>
      </c>
      <c r="E40" s="36" t="str">
        <f ca="1">NEUTRAL!E40</f>
        <v>Schwarzwurzelcremesuppe  (AGL)</v>
      </c>
      <c r="F40" s="170">
        <v>2</v>
      </c>
      <c r="G40" s="36" t="str">
        <f ca="1">NEUTRAL!G40</f>
        <v>Rindsuppe mit Grießdukaten (ACGL)</v>
      </c>
      <c r="H40" s="170">
        <v>1</v>
      </c>
      <c r="I40" s="41"/>
      <c r="J40" s="168">
        <v>4</v>
      </c>
      <c r="K40" s="41"/>
      <c r="L40" s="170"/>
      <c r="M40" s="36" t="str">
        <f ca="1">IF(ISBLANK(NEUTRAL!J40),"",NEUTRAL!J40)</f>
        <v>Schwarzwurzelcremesuppe  (AGL)</v>
      </c>
      <c r="N40" s="170">
        <v>16</v>
      </c>
      <c r="O40" s="68" t="str">
        <f>NEUTRAL!$L$5</f>
        <v>Milchspeise (AG)</v>
      </c>
      <c r="P40" s="69">
        <v>4</v>
      </c>
    </row>
    <row r="41" spans="1:16" s="6" customFormat="1" ht="45" customHeight="1">
      <c r="A41" s="185"/>
      <c r="B41" s="151"/>
      <c r="C41" s="39" t="str">
        <f ca="1">NEUTRAL!C41</f>
        <v xml:space="preserve"> Gebackenes Putenschnitzel (AC)</v>
      </c>
      <c r="D41" s="168"/>
      <c r="E41" s="39" t="str">
        <f ca="1">NEUTRAL!E41</f>
        <v>Eiernockerl  (ACG)</v>
      </c>
      <c r="F41" s="168"/>
      <c r="G41" s="39" t="str">
        <f ca="1">NEUTRAL!G41</f>
        <v>Scheiterhaufen (ACFG)</v>
      </c>
      <c r="H41" s="168"/>
      <c r="I41" s="39" t="str">
        <f ca="1">NEUTRAL!I41</f>
        <v xml:space="preserve"> Eier-Nockerlflan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>
        <v>2</v>
      </c>
    </row>
    <row r="42" spans="1:16" s="6" customFormat="1" ht="45" customHeight="1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 xml:space="preserve"> mit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mit</v>
      </c>
      <c r="J42" s="168"/>
      <c r="K42" s="41" t="e">
        <f>NEUTRAL!#REF!</f>
        <v>#REF!</v>
      </c>
      <c r="L42" s="168"/>
      <c r="M42" s="39" t="str">
        <f ca="1">IF(ISBLANK(NEUTRAL!J42),"",NEUTRAL!J42)</f>
        <v>Käsewurst (CGM)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Gurkensalat  (GLM)</v>
      </c>
      <c r="F43" s="168"/>
      <c r="G43" s="41" t="str">
        <f ca="1">NEUTRAL!G43</f>
        <v xml:space="preserve"> Äpfel und Rosinen</v>
      </c>
      <c r="H43" s="168"/>
      <c r="I43" s="41" t="str">
        <f ca="1">NEUTRAL!I43</f>
        <v xml:space="preserve"> püriertem Gurkensalat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>
        <v>1</v>
      </c>
    </row>
    <row r="44" spans="1:16" s="6" customFormat="1" ht="45" customHeight="1">
      <c r="A44" s="185"/>
      <c r="B44" s="151"/>
      <c r="C44" s="41" t="str">
        <f ca="1">NEUTRAL!C44</f>
        <v>Nusskuchen (GH)</v>
      </c>
      <c r="D44" s="168"/>
      <c r="E44" s="41" t="str">
        <f ca="1">NEUTRAL!E44</f>
        <v>Nusskuchen (GH)</v>
      </c>
      <c r="F44" s="168"/>
      <c r="G44" s="41" t="str">
        <f ca="1">NEUTRAL!G44</f>
        <v>Nusskuchen (GH)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>
        <v>1</v>
      </c>
    </row>
    <row r="45" spans="1:16" s="6" customFormat="1" ht="45" customHeight="1" thickBot="1">
      <c r="A45" s="186"/>
      <c r="B45" s="152"/>
      <c r="C45" s="45" t="str">
        <f ca="1">NEUTRAL!C45</f>
        <v xml:space="preserve">1150 Kcal / 62 g Fett / 59 g Proteine / 85 g KH / 7,1 BE </v>
      </c>
      <c r="D45" s="169"/>
      <c r="E45" s="45" t="str">
        <f ca="1">NEUTRAL!E45</f>
        <v xml:space="preserve">1109 Kcal / 69 g Fett / 33 g Proteine / 87 g KH / 7,3 BE </v>
      </c>
      <c r="F45" s="169"/>
      <c r="G45" s="45" t="str">
        <f ca="1">NEUTRAL!G45</f>
        <v xml:space="preserve">764 Kcal / 28 g Fett / 23 g Proteine / 104 g KH / 8,6 BE </v>
      </c>
      <c r="H45" s="169"/>
      <c r="I45" s="45" t="str">
        <f ca="1">NEUTRAL!I45</f>
        <v xml:space="preserve">382 Kcal / 26 g Fett / 20 g Proteine / 15 g KH / 1,2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679 Kcal / 46 g Fett / 29 g Proteine / 35 g KH / 2,9 BE </v>
      </c>
      <c r="N45" s="169"/>
      <c r="O45" s="66"/>
      <c r="P45" s="71" t="s">
        <v>304</v>
      </c>
    </row>
    <row r="46" spans="1:16" ht="32.25" customHeight="1" thickBot="1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236" priority="33" stopIfTrue="1">
      <formula>ISBLANK(D4)</formula>
    </cfRule>
  </conditionalFormatting>
  <conditionalFormatting sqref="F4">
    <cfRule type="expression" dxfId="235" priority="32" stopIfTrue="1">
      <formula>ISBLANK(F4)</formula>
    </cfRule>
  </conditionalFormatting>
  <conditionalFormatting sqref="H16">
    <cfRule type="expression" dxfId="234" priority="23" stopIfTrue="1">
      <formula>ISBLANK(H16)</formula>
    </cfRule>
  </conditionalFormatting>
  <conditionalFormatting sqref="D28 N28">
    <cfRule type="expression" dxfId="233" priority="19" stopIfTrue="1">
      <formula>ISBLANK(D28)</formula>
    </cfRule>
  </conditionalFormatting>
  <conditionalFormatting sqref="F28">
    <cfRule type="expression" dxfId="232" priority="18" stopIfTrue="1">
      <formula>ISBLANK(F28)</formula>
    </cfRule>
  </conditionalFormatting>
  <conditionalFormatting sqref="H22">
    <cfRule type="expression" dxfId="231" priority="20" stopIfTrue="1">
      <formula>ISBLANK(H22)</formula>
    </cfRule>
  </conditionalFormatting>
  <conditionalFormatting sqref="D22 N22">
    <cfRule type="expression" dxfId="230" priority="22" stopIfTrue="1">
      <formula>ISBLANK(D22)</formula>
    </cfRule>
  </conditionalFormatting>
  <conditionalFormatting sqref="F16">
    <cfRule type="expression" dxfId="229" priority="24" stopIfTrue="1">
      <formula>ISBLANK(F16)</formula>
    </cfRule>
  </conditionalFormatting>
  <conditionalFormatting sqref="H10">
    <cfRule type="expression" dxfId="228" priority="26" stopIfTrue="1">
      <formula>ISBLANK(H10)</formula>
    </cfRule>
  </conditionalFormatting>
  <conditionalFormatting sqref="D10 N10">
    <cfRule type="expression" dxfId="227" priority="28" stopIfTrue="1">
      <formula>ISBLANK(D10)</formula>
    </cfRule>
  </conditionalFormatting>
  <conditionalFormatting sqref="F10">
    <cfRule type="expression" dxfId="226" priority="27" stopIfTrue="1">
      <formula>ISBLANK(F10)</formula>
    </cfRule>
  </conditionalFormatting>
  <conditionalFormatting sqref="P4">
    <cfRule type="expression" dxfId="225" priority="31" stopIfTrue="1">
      <formula>ISBLANK(P4)</formula>
    </cfRule>
  </conditionalFormatting>
  <conditionalFormatting sqref="P11:P15 P17:P21 P23:P27 P29:P33 P35:P39 P41:P45">
    <cfRule type="expression" dxfId="224" priority="9" stopIfTrue="1">
      <formula>ISBLANK(P11)</formula>
    </cfRule>
  </conditionalFormatting>
  <conditionalFormatting sqref="H4">
    <cfRule type="expression" dxfId="223" priority="30" stopIfTrue="1">
      <formula>ISBLANK(H4)</formula>
    </cfRule>
  </conditionalFormatting>
  <conditionalFormatting sqref="D40 N40">
    <cfRule type="expression" dxfId="222" priority="13" stopIfTrue="1">
      <formula>ISBLANK(D40)</formula>
    </cfRule>
  </conditionalFormatting>
  <conditionalFormatting sqref="P5:P9">
    <cfRule type="expression" dxfId="221" priority="29" stopIfTrue="1">
      <formula>ISBLANK(P5)</formula>
    </cfRule>
  </conditionalFormatting>
  <conditionalFormatting sqref="D16 N16">
    <cfRule type="expression" dxfId="220" priority="25" stopIfTrue="1">
      <formula>ISBLANK(D16)</formula>
    </cfRule>
  </conditionalFormatting>
  <conditionalFormatting sqref="F22">
    <cfRule type="expression" dxfId="219" priority="21" stopIfTrue="1">
      <formula>ISBLANK(F22)</formula>
    </cfRule>
  </conditionalFormatting>
  <conditionalFormatting sqref="H28">
    <cfRule type="expression" dxfId="218" priority="17" stopIfTrue="1">
      <formula>ISBLANK(H28)</formula>
    </cfRule>
  </conditionalFormatting>
  <conditionalFormatting sqref="F34">
    <cfRule type="expression" dxfId="217" priority="15" stopIfTrue="1">
      <formula>ISBLANK(F34)</formula>
    </cfRule>
  </conditionalFormatting>
  <conditionalFormatting sqref="D34 N34">
    <cfRule type="expression" dxfId="216" priority="16" stopIfTrue="1">
      <formula>ISBLANK(D34)</formula>
    </cfRule>
  </conditionalFormatting>
  <conditionalFormatting sqref="H34">
    <cfRule type="expression" dxfId="215" priority="14" stopIfTrue="1">
      <formula>ISBLANK(H34)</formula>
    </cfRule>
  </conditionalFormatting>
  <conditionalFormatting sqref="F40">
    <cfRule type="expression" dxfId="214" priority="12" stopIfTrue="1">
      <formula>ISBLANK(F40)</formula>
    </cfRule>
  </conditionalFormatting>
  <conditionalFormatting sqref="H40">
    <cfRule type="expression" dxfId="213" priority="11" stopIfTrue="1">
      <formula>ISBLANK(H40)</formula>
    </cfRule>
  </conditionalFormatting>
  <conditionalFormatting sqref="P10 P16 P22 P28 P34 P40">
    <cfRule type="expression" dxfId="212" priority="10" stopIfTrue="1">
      <formula>ISBLANK(P10)</formula>
    </cfRule>
  </conditionalFormatting>
  <conditionalFormatting sqref="L16">
    <cfRule type="expression" dxfId="211" priority="6" stopIfTrue="1">
      <formula>ISBLANK(L16)</formula>
    </cfRule>
  </conditionalFormatting>
  <conditionalFormatting sqref="L22">
    <cfRule type="expression" dxfId="210" priority="5" stopIfTrue="1">
      <formula>ISBLANK(L22)</formula>
    </cfRule>
  </conditionalFormatting>
  <conditionalFormatting sqref="L10">
    <cfRule type="expression" dxfId="209" priority="7" stopIfTrue="1">
      <formula>ISBLANK(L10)</formula>
    </cfRule>
  </conditionalFormatting>
  <conditionalFormatting sqref="J4 L4">
    <cfRule type="expression" dxfId="208" priority="8" stopIfTrue="1">
      <formula>ISBLANK(J4)</formula>
    </cfRule>
  </conditionalFormatting>
  <conditionalFormatting sqref="L28">
    <cfRule type="expression" dxfId="207" priority="4" stopIfTrue="1">
      <formula>ISBLANK(L28)</formula>
    </cfRule>
  </conditionalFormatting>
  <conditionalFormatting sqref="L34">
    <cfRule type="expression" dxfId="206" priority="3" stopIfTrue="1">
      <formula>ISBLANK(L34)</formula>
    </cfRule>
  </conditionalFormatting>
  <conditionalFormatting sqref="L40">
    <cfRule type="expression" dxfId="205" priority="2" stopIfTrue="1">
      <formula>ISBLANK(L40)</formula>
    </cfRule>
  </conditionalFormatting>
  <conditionalFormatting sqref="J10 J16 J22 J28 J34 J40">
    <cfRule type="expression" dxfId="204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3" orientation="landscape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9"/>
  <sheetViews>
    <sheetView zoomScale="25" zoomScaleNormal="25" workbookViewId="0">
      <selection activeCell="P4" sqref="P4"/>
    </sheetView>
  </sheetViews>
  <sheetFormatPr baseColWidth="10" defaultColWidth="11" defaultRowHeight="45.75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>
      <c r="B1" s="3"/>
      <c r="C1" s="3"/>
      <c r="E1" s="16" t="str">
        <f>NEUTRAL!C2</f>
        <v>Woche 38 vom 14.09.2026 bis zum 20.09.2026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301</v>
      </c>
      <c r="O1" s="172"/>
      <c r="P1" s="173"/>
    </row>
    <row r="2" spans="1:16" s="4" customFormat="1" ht="41.25" customHeight="1" thickBot="1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>
      <c r="A4" s="174" t="s">
        <v>0</v>
      </c>
      <c r="B4" s="157" t="str">
        <f>NEUTRAL!$B$4</f>
        <v>14.09.2026</v>
      </c>
      <c r="C4" s="41" t="str">
        <f ca="1">NEUTRAL!C4</f>
        <v>Rindsuppe mit Gemüse (ACGL)</v>
      </c>
      <c r="D4" s="168">
        <v>14</v>
      </c>
      <c r="E4" s="41" t="str">
        <f ca="1">NEUTRAL!E4</f>
        <v>Legierte Grießsuppe  (ACG)</v>
      </c>
      <c r="F4" s="168">
        <v>1</v>
      </c>
      <c r="G4" s="41" t="str">
        <f ca="1">NEUTRAL!G4</f>
        <v>Rindsuppe mit Gemüse (ACGL)</v>
      </c>
      <c r="H4" s="168">
        <v>2</v>
      </c>
      <c r="I4" s="41"/>
      <c r="J4" s="168">
        <v>4</v>
      </c>
      <c r="K4" s="41"/>
      <c r="L4" s="168"/>
      <c r="M4" s="36" t="str">
        <f ca="1">IF(ISBLANK(NEUTRAL!J4),"",NEUTRAL!J4)</f>
        <v>Legierte Grießsuppe  (ACG)</v>
      </c>
      <c r="N4" s="168">
        <v>15</v>
      </c>
      <c r="O4" s="62" t="str">
        <f>NEUTRAL!$L$5</f>
        <v>Milchspeise (AG)</v>
      </c>
      <c r="P4" s="63">
        <v>5</v>
      </c>
    </row>
    <row r="5" spans="1:16" s="6" customFormat="1" ht="45" customHeight="1">
      <c r="A5" s="174"/>
      <c r="B5" s="157"/>
      <c r="C5" s="39" t="str">
        <f ca="1">NEUTRAL!C5</f>
        <v>Spaghetti Bolognese  (AGL)</v>
      </c>
      <c r="D5" s="168"/>
      <c r="E5" s="39" t="str">
        <f ca="1">NEUTRAL!E5</f>
        <v>Gemüsestrudel  (ACGL)</v>
      </c>
      <c r="F5" s="168"/>
      <c r="G5" s="39" t="str">
        <f ca="1">NEUTRAL!G5</f>
        <v>Mohnauflauf (ACG)</v>
      </c>
      <c r="H5" s="168"/>
      <c r="I5" s="39" t="str">
        <f ca="1">NEUTRAL!I5</f>
        <v xml:space="preserve"> Nudelflan (ACFG)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</v>
      </c>
      <c r="J6" s="168"/>
      <c r="K6" s="41" t="e">
        <f>NEUTRAL!#REF!</f>
        <v>#REF!</v>
      </c>
      <c r="L6" s="168"/>
      <c r="M6" s="39" t="str">
        <f ca="1">IF(ISBLANK(NEUTRAL!J6),"",NEUTRAL!J6)</f>
        <v>Rindfleischsalat (CO)</v>
      </c>
      <c r="N6" s="168"/>
      <c r="O6" s="64" t="str">
        <f>NEUTRAL!$L$15</f>
        <v>Debreziner,  Senf, Kren, Brot (ALMO)</v>
      </c>
      <c r="P6" s="65"/>
    </row>
    <row r="7" spans="1:16" s="6" customFormat="1" ht="45" customHeight="1">
      <c r="A7" s="174"/>
      <c r="B7" s="157"/>
      <c r="C7" s="41" t="str">
        <f ca="1">NEUTRAL!C7</f>
        <v xml:space="preserve">Parmesan </v>
      </c>
      <c r="D7" s="168"/>
      <c r="E7" s="41" t="str">
        <f ca="1">NEUTRAL!E7</f>
        <v>Knoblauchsauce (AFGL)</v>
      </c>
      <c r="F7" s="168"/>
      <c r="G7" s="41" t="str">
        <f ca="1">NEUTRAL!G7</f>
        <v xml:space="preserve"> Zwetschkensauce</v>
      </c>
      <c r="H7" s="168"/>
      <c r="I7" s="41" t="str">
        <f ca="1">NEUTRAL!I7</f>
        <v xml:space="preserve"> passierter Bolognesesauce  (GL)</v>
      </c>
      <c r="J7" s="168"/>
      <c r="K7" s="41"/>
      <c r="L7" s="168"/>
      <c r="M7" s="41" t="str">
        <f ca="1">IF(ISBLANK(NEUTRAL!J7),"",NEUTRAL!J7)</f>
        <v xml:space="preserve"> Brot (A)</v>
      </c>
      <c r="N7" s="168"/>
      <c r="O7" s="64" t="str">
        <f>NEUTRAL!$L$20</f>
        <v>Käsetoast, Ketchup (AG)</v>
      </c>
      <c r="P7" s="65"/>
    </row>
    <row r="8" spans="1:16" s="6" customFormat="1" ht="45" customHeight="1">
      <c r="A8" s="174"/>
      <c r="B8" s="157"/>
      <c r="C8" s="41" t="str">
        <f ca="1">NEUTRAL!C8</f>
        <v xml:space="preserve"> Königskuchen (ACGHO)</v>
      </c>
      <c r="D8" s="168"/>
      <c r="E8" s="41" t="str">
        <f ca="1">NEUTRAL!E8</f>
        <v xml:space="preserve"> Königskuchen (ACGHO)</v>
      </c>
      <c r="F8" s="168"/>
      <c r="G8" s="41" t="str">
        <f ca="1">NEUTRAL!G8</f>
        <v xml:space="preserve"> Königskuchen (ACGHO)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>
      <c r="A9" s="175"/>
      <c r="B9" s="158"/>
      <c r="C9" s="45" t="str">
        <f ca="1">NEUTRAL!C9</f>
        <v xml:space="preserve">1606 Kcal / 84 g Fett / 58 g Proteine / 148 g KH / 12,3 BE </v>
      </c>
      <c r="D9" s="169"/>
      <c r="E9" s="45" t="str">
        <f ca="1">NEUTRAL!E9</f>
        <v xml:space="preserve">1342 Kcal / 74 g Fett / 30 g Proteine / 133 g KH / 11 BE </v>
      </c>
      <c r="F9" s="169"/>
      <c r="G9" s="45" t="str">
        <f ca="1">NEUTRAL!G9</f>
        <v xml:space="preserve">1478 Kcal / 80 g Fett / 39 g Proteine / 142 g KH / 11,8 BE </v>
      </c>
      <c r="H9" s="169"/>
      <c r="I9" s="45" t="str">
        <f ca="1">NEUTRAL!I9</f>
        <v xml:space="preserve">519 Kcal / 32 g Fett / 25 g Proteine / 31 g KH / 2,6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604 Kcal / 32 g Fett / 41 g Proteine / 36 g KH / 3 BE </v>
      </c>
      <c r="N9" s="169"/>
      <c r="O9" s="66"/>
      <c r="P9" s="67" t="s">
        <v>304</v>
      </c>
    </row>
    <row r="10" spans="1:16" s="6" customFormat="1" ht="45" customHeight="1">
      <c r="A10" s="176" t="s">
        <v>11</v>
      </c>
      <c r="B10" s="156">
        <f>B4+1</f>
        <v>46280</v>
      </c>
      <c r="C10" s="41" t="str">
        <f ca="1">NEUTRAL!C10</f>
        <v>Rindsuppe mit Gemüsestreifen (ACGL)</v>
      </c>
      <c r="D10" s="170">
        <v>12</v>
      </c>
      <c r="E10" s="36" t="str">
        <f ca="1">NEUTRAL!E10</f>
        <v>Zucchinicremesuppe (GL)</v>
      </c>
      <c r="F10" s="170">
        <v>3</v>
      </c>
      <c r="G10" s="36" t="str">
        <f ca="1">NEUTRAL!G10</f>
        <v>Rindsuppe mit Gemüsestreifen (ACGL)</v>
      </c>
      <c r="H10" s="170">
        <v>2</v>
      </c>
      <c r="I10" s="41"/>
      <c r="J10" s="168">
        <v>4</v>
      </c>
      <c r="K10" s="41"/>
      <c r="L10" s="170"/>
      <c r="M10" s="36" t="str">
        <f ca="1">IF(ISBLANK(NEUTRAL!J10),"",NEUTRAL!J10)</f>
        <v>Zucchinicremesuppe (GL)</v>
      </c>
      <c r="N10" s="170">
        <v>9</v>
      </c>
      <c r="O10" s="68" t="str">
        <f>NEUTRAL!$L$5</f>
        <v>Milchspeise (AG)</v>
      </c>
      <c r="P10" s="69">
        <v>4</v>
      </c>
    </row>
    <row r="11" spans="1:16" s="6" customFormat="1" ht="45" customHeight="1">
      <c r="A11" s="174"/>
      <c r="B11" s="157"/>
      <c r="C11" s="39" t="str">
        <f ca="1">NEUTRAL!C11</f>
        <v xml:space="preserve"> Rindfleisch Süß Sauer (AF)</v>
      </c>
      <c r="D11" s="168"/>
      <c r="E11" s="39" t="str">
        <f ca="1">NEUTRAL!E11</f>
        <v>Penne mit Tomatensauce  (ACO)</v>
      </c>
      <c r="F11" s="168"/>
      <c r="G11" s="39" t="str">
        <f ca="1">NEUTRAL!G11</f>
        <v xml:space="preserve"> Erdbeerauflauf (ACG)</v>
      </c>
      <c r="H11" s="168"/>
      <c r="I11" s="39" t="str">
        <f ca="1">NEUTRAL!I11</f>
        <v xml:space="preserve"> Schinkenflan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>
        <v>2</v>
      </c>
    </row>
    <row r="12" spans="1:16" s="6" customFormat="1" ht="45" customHeight="1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 xml:space="preserve">Parmesan </v>
      </c>
      <c r="F12" s="168"/>
      <c r="G12" s="41" t="str">
        <f ca="1">NEUTRAL!G12</f>
        <v/>
      </c>
      <c r="H12" s="168"/>
      <c r="I12" s="41" t="str">
        <f ca="1">NEUTRAL!I12</f>
        <v xml:space="preserve">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>Hühnersuppentopf  (ACL)</v>
      </c>
      <c r="N12" s="168"/>
      <c r="O12" s="64" t="str">
        <f>NEUTRAL!$L$15</f>
        <v>Debreziner,  Senf, Kren, Brot (ALMO)</v>
      </c>
      <c r="P12" s="70">
        <v>4</v>
      </c>
    </row>
    <row r="13" spans="1:16" s="6" customFormat="1" ht="45" customHeight="1">
      <c r="A13" s="174"/>
      <c r="B13" s="157"/>
      <c r="C13" s="41" t="str">
        <f ca="1">NEUTRAL!C13</f>
        <v xml:space="preserve"> Reis  (G)</v>
      </c>
      <c r="D13" s="168"/>
      <c r="E13" s="41" t="str">
        <f ca="1">NEUTRAL!E13</f>
        <v xml:space="preserve"> Salat (MO)</v>
      </c>
      <c r="F13" s="168"/>
      <c r="G13" s="41" t="str">
        <f ca="1">NEUTRAL!G13</f>
        <v/>
      </c>
      <c r="H13" s="168"/>
      <c r="I13" s="41" t="str">
        <f ca="1">NEUTRAL!I13</f>
        <v xml:space="preserve"> Erdäpfelpüree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>
      <c r="A14" s="174"/>
      <c r="B14" s="157"/>
      <c r="C14" s="41" t="str">
        <f ca="1">NEUTRAL!C14</f>
        <v xml:space="preserve">Obst </v>
      </c>
      <c r="D14" s="168"/>
      <c r="E14" s="41" t="str">
        <f ca="1">NEUTRAL!E14</f>
        <v xml:space="preserve">Obst </v>
      </c>
      <c r="F14" s="168"/>
      <c r="G14" s="41" t="str">
        <f ca="1">NEUTRAL!G14</f>
        <v xml:space="preserve">Obst 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>
        <v>1</v>
      </c>
    </row>
    <row r="15" spans="1:16" s="6" customFormat="1" ht="45" customHeight="1" thickBot="1">
      <c r="A15" s="175"/>
      <c r="B15" s="158"/>
      <c r="C15" s="45" t="str">
        <f ca="1">NEUTRAL!C15</f>
        <v xml:space="preserve">918 Kcal / 22 g Fett / 40 g Proteine / 137 g KH / 11,3 BE </v>
      </c>
      <c r="D15" s="169"/>
      <c r="E15" s="45" t="str">
        <f ca="1">NEUTRAL!E15</f>
        <v xml:space="preserve">711 Kcal / 20 g Fett / 25 g Proteine / 104 g KH / 8,6 BE </v>
      </c>
      <c r="F15" s="169"/>
      <c r="G15" s="45" t="str">
        <f ca="1">NEUTRAL!G15</f>
        <v xml:space="preserve">622 Kcal / 18 g Fett / 26 g Proteine / 88 g KH / 7,2 BE </v>
      </c>
      <c r="H15" s="169"/>
      <c r="I15" s="45" t="str">
        <f ca="1">NEUTRAL!I15</f>
        <v xml:space="preserve">457 Kcal / 31 g Fett / 23 g Proteine / 21 g KH / 1,7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342 Kcal / 12 g Fett / 19 g Proteine / 37 g KH / 3,2 BE </v>
      </c>
      <c r="N15" s="169"/>
      <c r="O15" s="66"/>
      <c r="P15" s="71" t="s">
        <v>304</v>
      </c>
    </row>
    <row r="16" spans="1:16" s="6" customFormat="1" ht="45" customHeight="1">
      <c r="A16" s="176" t="s">
        <v>10</v>
      </c>
      <c r="B16" s="156">
        <f>B10+1</f>
        <v>46281</v>
      </c>
      <c r="C16" s="41" t="str">
        <f ca="1">NEUTRAL!C16</f>
        <v>Schöberlsuppe (ACG)</v>
      </c>
      <c r="D16" s="170">
        <v>15</v>
      </c>
      <c r="E16" s="36" t="str">
        <f ca="1">NEUTRAL!E16</f>
        <v>Champignoncremesuppe  (GL)</v>
      </c>
      <c r="F16" s="170">
        <v>1</v>
      </c>
      <c r="G16" s="36" t="str">
        <f ca="1">NEUTRAL!G16</f>
        <v>Schöberlsuppe (ACG)</v>
      </c>
      <c r="H16" s="170">
        <v>1</v>
      </c>
      <c r="I16" s="41"/>
      <c r="J16" s="168">
        <v>4</v>
      </c>
      <c r="K16" s="41"/>
      <c r="L16" s="170"/>
      <c r="M16" s="36" t="str">
        <f ca="1">NEUTRAL!J16</f>
        <v>Champignoncremesuppe  (GL)</v>
      </c>
      <c r="N16" s="170">
        <v>15</v>
      </c>
      <c r="O16" s="68" t="str">
        <f>NEUTRAL!$L$5</f>
        <v>Milchspeise (AG)</v>
      </c>
      <c r="P16" s="69">
        <v>4</v>
      </c>
    </row>
    <row r="17" spans="1:16" s="6" customFormat="1" ht="45" customHeight="1">
      <c r="A17" s="174"/>
      <c r="B17" s="157"/>
      <c r="C17" s="39" t="str">
        <f ca="1">NEUTRAL!C17</f>
        <v>Cevapcici</v>
      </c>
      <c r="D17" s="168"/>
      <c r="E17" s="39" t="str">
        <f ca="1">NEUTRAL!E17</f>
        <v>Gefüllter Kohlrabi (AGL)</v>
      </c>
      <c r="F17" s="168"/>
      <c r="G17" s="39" t="str">
        <f ca="1">NEUTRAL!G17</f>
        <v>Mohnnudeln  (ACG)</v>
      </c>
      <c r="H17" s="168"/>
      <c r="I17" s="39" t="str">
        <f ca="1">NEUTRAL!I17</f>
        <v xml:space="preserve"> Pürierte Cevapcici (ACG)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/>
    </row>
    <row r="18" spans="1:16" s="6" customFormat="1" ht="45" customHeight="1">
      <c r="A18" s="174"/>
      <c r="B18" s="157"/>
      <c r="C18" s="41" t="str">
        <f ca="1">NEUTRAL!C18</f>
        <v xml:space="preserve">Bratkartoffeln 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Erdäpfelpüree (G)</v>
      </c>
      <c r="J18" s="168"/>
      <c r="K18" s="41" t="e">
        <f>NEUTRAL!#REF!</f>
        <v>#REF!</v>
      </c>
      <c r="L18" s="168"/>
      <c r="M18" s="39" t="str">
        <f ca="1">NEUTRAL!J18</f>
        <v xml:space="preserve"> Schweizer Wurstsalat (GM)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>
      <c r="A19" s="174"/>
      <c r="B19" s="157"/>
      <c r="C19" s="41" t="str">
        <f ca="1">NEUTRAL!C19</f>
        <v>Zwiebelsenf (GM)</v>
      </c>
      <c r="D19" s="168"/>
      <c r="E19" s="41" t="str">
        <f ca="1">NEUTRAL!E19</f>
        <v>Käsesauce (AFGL)</v>
      </c>
      <c r="F19" s="168"/>
      <c r="G19" s="41" t="str">
        <f ca="1">NEUTRAL!G19</f>
        <v xml:space="preserve">Apfelmus </v>
      </c>
      <c r="H19" s="168"/>
      <c r="I19" s="41" t="str">
        <f ca="1">NEUTRAL!I19</f>
        <v xml:space="preserve"> Senf (M)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>
        <v>1</v>
      </c>
    </row>
    <row r="20" spans="1:16" s="6" customFormat="1" ht="45" customHeight="1">
      <c r="A20" s="174"/>
      <c r="B20" s="157"/>
      <c r="C20" s="41" t="str">
        <f ca="1">NEUTRAL!C20</f>
        <v xml:space="preserve"> Kuchen mit Marillen (G)</v>
      </c>
      <c r="D20" s="168"/>
      <c r="E20" s="41" t="str">
        <f ca="1">NEUTRAL!E20</f>
        <v xml:space="preserve"> Kuchen mit Marillen (G)</v>
      </c>
      <c r="F20" s="168"/>
      <c r="G20" s="41" t="str">
        <f ca="1">NEUTRAL!G20</f>
        <v xml:space="preserve"> Kuchen mit Marillen (G)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>
      <c r="A21" s="175"/>
      <c r="B21" s="158"/>
      <c r="C21" s="45" t="str">
        <f ca="1">NEUTRAL!C21</f>
        <v xml:space="preserve">644 Kcal / 27 g Fett / 33 g Proteine / 62 g KH / 5,2 BE </v>
      </c>
      <c r="D21" s="169"/>
      <c r="E21" s="45" t="str">
        <f ca="1">NEUTRAL!E21</f>
        <v xml:space="preserve">944 Kcal / 50 g Fett / 39 g Proteine / 79 g KH / 6,5 BE </v>
      </c>
      <c r="F21" s="169"/>
      <c r="G21" s="45" t="str">
        <f ca="1">NEUTRAL!G21</f>
        <v xml:space="preserve">776 Kcal / 27 g Fett / 22 g Proteine / 106 g KH / 8,8 BE </v>
      </c>
      <c r="H21" s="169"/>
      <c r="I21" s="45" t="str">
        <f ca="1">NEUTRAL!I21</f>
        <v xml:space="preserve">291 Kcal / 19 g Fett / 18 g Proteine / 11 g KH / 0,9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>
      <c r="A22" s="176" t="s">
        <v>12</v>
      </c>
      <c r="B22" s="156">
        <f>B16+1</f>
        <v>46282</v>
      </c>
      <c r="C22" s="41" t="str">
        <f ca="1">NEUTRAL!C22</f>
        <v>Backerbsensuppe  (ACGL)</v>
      </c>
      <c r="D22" s="170">
        <v>13</v>
      </c>
      <c r="E22" s="36" t="str">
        <f ca="1">NEUTRAL!E22</f>
        <v>Karottencremesuppe (AGL)</v>
      </c>
      <c r="F22" s="170">
        <v>2</v>
      </c>
      <c r="G22" s="36" t="str">
        <f ca="1">NEUTRAL!G22</f>
        <v>Backerbsensuppe  (ACGL)</v>
      </c>
      <c r="H22" s="170">
        <v>2</v>
      </c>
      <c r="I22" s="41"/>
      <c r="J22" s="168">
        <v>4</v>
      </c>
      <c r="K22" s="41"/>
      <c r="L22" s="170"/>
      <c r="M22" s="36" t="str">
        <f ca="1">IF(ISBLANK(NEUTRAL!J22),"",NEUTRAL!J22)</f>
        <v>Karottencremesuppe (AGL)</v>
      </c>
      <c r="N22" s="170">
        <v>14</v>
      </c>
      <c r="O22" s="68" t="str">
        <f>NEUTRAL!$L$5</f>
        <v>Milchspeise (AG)</v>
      </c>
      <c r="P22" s="69">
        <v>4</v>
      </c>
    </row>
    <row r="23" spans="1:16" s="6" customFormat="1" ht="45" customHeight="1">
      <c r="A23" s="174"/>
      <c r="B23" s="157"/>
      <c r="C23" s="39" t="str">
        <f ca="1">NEUTRAL!C23</f>
        <v xml:space="preserve"> Gekochter Selchschopf  (GLO)</v>
      </c>
      <c r="D23" s="168"/>
      <c r="E23" s="39" t="str">
        <f ca="1">NEUTRAL!E23</f>
        <v>Krautfleckerln  (AC)</v>
      </c>
      <c r="F23" s="168"/>
      <c r="G23" s="39" t="str">
        <f ca="1">NEUTRAL!G23</f>
        <v xml:space="preserve"> Nußpalatschinken  (ACGH)</v>
      </c>
      <c r="H23" s="168"/>
      <c r="I23" s="39" t="str">
        <f ca="1">NEUTRAL!I23</f>
        <v xml:space="preserve"> Selchflan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/>
    </row>
    <row r="24" spans="1:16" s="6" customFormat="1" ht="45" customHeight="1">
      <c r="A24" s="174"/>
      <c r="B24" s="157"/>
      <c r="C24" s="41" t="str">
        <f ca="1">NEUTRAL!C24</f>
        <v xml:space="preserve"> mit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mit</v>
      </c>
      <c r="H24" s="168"/>
      <c r="I24" s="41" t="str">
        <f ca="1">NEUTRAL!I24</f>
        <v xml:space="preserve"> mit</v>
      </c>
      <c r="J24" s="168"/>
      <c r="K24" s="41" t="e">
        <f>NEUTRAL!#REF!</f>
        <v>#REF!</v>
      </c>
      <c r="L24" s="168"/>
      <c r="M24" s="39" t="str">
        <f ca="1">IF(ISBLANK(NEUTRAL!J24),"",NEUTRAL!J24)</f>
        <v xml:space="preserve"> Erdäpfelpuffer (C)</v>
      </c>
      <c r="N24" s="168"/>
      <c r="O24" s="64" t="str">
        <f>NEUTRAL!$L$15</f>
        <v>Debreziner,  Senf, Kren, Brot (ALMO)</v>
      </c>
      <c r="P24" s="70">
        <v>1</v>
      </c>
    </row>
    <row r="25" spans="1:16" s="6" customFormat="1" ht="45" customHeight="1">
      <c r="A25" s="174"/>
      <c r="B25" s="157"/>
      <c r="C25" s="41" t="str">
        <f ca="1">NEUTRAL!C25</f>
        <v>Krautfleckerln  (AC)</v>
      </c>
      <c r="D25" s="168"/>
      <c r="E25" s="41" t="str">
        <f ca="1">NEUTRAL!E25</f>
        <v xml:space="preserve"> Salat (MO)</v>
      </c>
      <c r="F25" s="168"/>
      <c r="G25" s="41" t="str">
        <f ca="1">NEUTRAL!G25</f>
        <v xml:space="preserve"> Schokosauce (G)</v>
      </c>
      <c r="H25" s="168"/>
      <c r="I25" s="41" t="str">
        <f ca="1">NEUTRAL!I25</f>
        <v>pürierten Krautfleckerln (AC)</v>
      </c>
      <c r="J25" s="168"/>
      <c r="K25" s="41"/>
      <c r="L25" s="168"/>
      <c r="M25" s="41" t="str">
        <f ca="1">IF(ISBLANK(NEUTRAL!J25),"",NEUTRAL!J25)</f>
        <v xml:space="preserve"> mit Apfelmus </v>
      </c>
      <c r="N25" s="168"/>
      <c r="O25" s="64" t="str">
        <f>NEUTRAL!$L$20</f>
        <v>Käsetoast, Ketchup (AG)</v>
      </c>
      <c r="P25" s="70"/>
    </row>
    <row r="26" spans="1:16" s="6" customFormat="1" ht="45" customHeight="1">
      <c r="A26" s="174"/>
      <c r="B26" s="157"/>
      <c r="C26" s="41" t="str">
        <f ca="1">NEUTRAL!C26</f>
        <v>Fruchtkuchen (G)</v>
      </c>
      <c r="D26" s="168"/>
      <c r="E26" s="41" t="str">
        <f ca="1">NEUTRAL!E26</f>
        <v>Fruchtkuchen (G)</v>
      </c>
      <c r="F26" s="168"/>
      <c r="G26" s="41" t="str">
        <f ca="1">NEUTRAL!G26</f>
        <v>Fruchtkuchen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>
        <v>1</v>
      </c>
    </row>
    <row r="27" spans="1:16" s="6" customFormat="1" ht="45" customHeight="1" thickBot="1">
      <c r="A27" s="175"/>
      <c r="B27" s="158"/>
      <c r="C27" s="45" t="str">
        <f ca="1">NEUTRAL!C27</f>
        <v xml:space="preserve">1045 Kcal / 48 g Fett / 54 g Proteine / 93 g KH / 7,8 BE </v>
      </c>
      <c r="D27" s="169"/>
      <c r="E27" s="45" t="str">
        <f ca="1">NEUTRAL!E27</f>
        <v xml:space="preserve">770 Kcal / 34 g Fett / 21 g Proteine / 90 g KH / 7,6 BE </v>
      </c>
      <c r="F27" s="169"/>
      <c r="G27" s="45" t="str">
        <f ca="1">NEUTRAL!G27</f>
        <v xml:space="preserve">3273 Kcal / 55 g Fett / 56 g Proteine / 617 g KH / 51,4 BE </v>
      </c>
      <c r="H27" s="169"/>
      <c r="I27" s="45" t="str">
        <f ca="1">NEUTRAL!I27</f>
        <v xml:space="preserve">724 Kcal / 29 g Fett / 32 g Proteine / 81 g KH / 6,8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567 Kcal / 24 g Fett / 17 g Proteine / 69 g KH / 5,7 BE </v>
      </c>
      <c r="N27" s="169"/>
      <c r="O27" s="66"/>
      <c r="P27" s="71" t="s">
        <v>304</v>
      </c>
    </row>
    <row r="28" spans="1:16" s="6" customFormat="1" ht="45" customHeight="1">
      <c r="A28" s="176" t="s">
        <v>6</v>
      </c>
      <c r="B28" s="156">
        <f>B22+1</f>
        <v>46283</v>
      </c>
      <c r="C28" s="41" t="str">
        <f ca="1">NEUTRAL!C28</f>
        <v>Rindsuppe mit Parmesannockerl (ACGL)</v>
      </c>
      <c r="D28" s="170">
        <v>14</v>
      </c>
      <c r="E28" s="36" t="str">
        <f ca="1">NEUTRAL!E28</f>
        <v>Maiscremesuppe  (AG)</v>
      </c>
      <c r="F28" s="170">
        <v>2</v>
      </c>
      <c r="G28" s="36" t="str">
        <f ca="1">NEUTRAL!G28</f>
        <v>Rindsuppe mit Parmesannockerl (ACGL)</v>
      </c>
      <c r="H28" s="170">
        <v>1</v>
      </c>
      <c r="I28" s="41"/>
      <c r="J28" s="168">
        <v>4</v>
      </c>
      <c r="K28" s="41"/>
      <c r="L28" s="170"/>
      <c r="M28" s="36" t="str">
        <f ca="1">IF(ISBLANK(NEUTRAL!J28),"",NEUTRAL!J28)</f>
        <v>Maiscremesuppe  (AG)</v>
      </c>
      <c r="N28" s="170">
        <v>16</v>
      </c>
      <c r="O28" s="68" t="str">
        <f>NEUTRAL!$L$5</f>
        <v>Milchspeise (AG)</v>
      </c>
      <c r="P28" s="69">
        <v>4</v>
      </c>
    </row>
    <row r="29" spans="1:16" s="6" customFormat="1" ht="45" customHeight="1">
      <c r="A29" s="174"/>
      <c r="B29" s="157"/>
      <c r="C29" s="39" t="str">
        <f ca="1">NEUTRAL!C29</f>
        <v>Fisch gebacken  (ACDG)</v>
      </c>
      <c r="D29" s="168"/>
      <c r="E29" s="39" t="str">
        <f ca="1">NEUTRAL!E29</f>
        <v>Fischfilet "Müllerin" (ADFG)</v>
      </c>
      <c r="F29" s="168"/>
      <c r="G29" s="39" t="str">
        <f ca="1">NEUTRAL!G29</f>
        <v>Apfelstrudel (AG)</v>
      </c>
      <c r="H29" s="168"/>
      <c r="I29" s="39" t="str">
        <f ca="1">NEUTRAL!I29</f>
        <v xml:space="preserve"> Herzhafter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 xml:space="preserve"> mit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mit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Extrawurst (ACM)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>
      <c r="A31" s="174"/>
      <c r="B31" s="157"/>
      <c r="C31" s="41" t="str">
        <f ca="1">NEUTRAL!C31</f>
        <v>Kartoffelsalat  (LM)</v>
      </c>
      <c r="D31" s="168"/>
      <c r="E31" s="41" t="str">
        <f ca="1">NEUTRAL!E31</f>
        <v>Kartoffelsalat  (LM)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püriertem Kartoffelsalat  (LM)</v>
      </c>
      <c r="J31" s="168"/>
      <c r="K31" s="41"/>
      <c r="L31" s="168"/>
      <c r="M31" s="41" t="str">
        <f ca="1">IF(ISBLANK(NEUTRAL!J31),"",NEUTRAL!J31)</f>
        <v>Brot (A)</v>
      </c>
      <c r="N31" s="168"/>
      <c r="O31" s="64" t="str">
        <f>NEUTRAL!$L$20</f>
        <v>Käsetoast, Ketchup (AG)</v>
      </c>
      <c r="P31" s="70"/>
    </row>
    <row r="32" spans="1:16" s="6" customFormat="1" ht="45" customHeight="1">
      <c r="A32" s="174"/>
      <c r="B32" s="157"/>
      <c r="C32" s="41" t="str">
        <f ca="1">NEUTRAL!C32</f>
        <v>Fruchtkuchen</v>
      </c>
      <c r="D32" s="168"/>
      <c r="E32" s="41" t="str">
        <f ca="1">NEUTRAL!E32</f>
        <v>Fruchtkuchen</v>
      </c>
      <c r="F32" s="168"/>
      <c r="G32" s="41" t="str">
        <f ca="1">NEUTRAL!G32</f>
        <v>Fruchtkuchen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>
      <c r="A33" s="175"/>
      <c r="B33" s="158"/>
      <c r="C33" s="45" t="str">
        <f ca="1">NEUTRAL!C33</f>
        <v xml:space="preserve">844 Kcal / 20 g Fett / 50 g Proteine / 110 g KH / 9,2 BE </v>
      </c>
      <c r="D33" s="169"/>
      <c r="E33" s="45" t="str">
        <f ca="1">NEUTRAL!E33</f>
        <v xml:space="preserve">891 Kcal / 53 g Fett / 34 g Proteine / 65 g KH / 5,4 BE </v>
      </c>
      <c r="F33" s="169"/>
      <c r="G33" s="45" t="str">
        <f ca="1">NEUTRAL!G33</f>
        <v xml:space="preserve">1085 Kcal / 35 g Fett / 22 g Proteine / 162 g KH / 13,5 BE </v>
      </c>
      <c r="H33" s="169"/>
      <c r="I33" s="45" t="str">
        <f ca="1">NEUTRAL!I33</f>
        <v xml:space="preserve">302 Kcal / 15 g Fett / 14 g Proteine / 26 g KH / 2,1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1195 Kcal / 73 g Fett / 41 g Proteine / 88 g KH / 7,4 BE </v>
      </c>
      <c r="N33" s="169"/>
      <c r="O33" s="66"/>
      <c r="P33" s="71" t="s">
        <v>304</v>
      </c>
    </row>
    <row r="34" spans="1:16" s="6" customFormat="1" ht="45" customHeight="1">
      <c r="A34" s="176" t="s">
        <v>13</v>
      </c>
      <c r="B34" s="156">
        <f>B28+1</f>
        <v>46284</v>
      </c>
      <c r="C34" s="41" t="str">
        <f ca="1">NEUTRAL!C34</f>
        <v>Buchstabensuppe (ACGL)</v>
      </c>
      <c r="D34" s="170">
        <v>16</v>
      </c>
      <c r="E34" s="36" t="str">
        <f ca="1">NEUTRAL!E34</f>
        <v>Lauchcremesuppe  (AGL)</v>
      </c>
      <c r="F34" s="170">
        <v>1</v>
      </c>
      <c r="G34" s="36" t="str">
        <f ca="1">NEUTRAL!G34</f>
        <v>Buchstabensuppe (ACGL)</v>
      </c>
      <c r="H34" s="170"/>
      <c r="I34" s="41"/>
      <c r="J34" s="168">
        <v>4</v>
      </c>
      <c r="K34" s="41"/>
      <c r="L34" s="170"/>
      <c r="M34" s="36" t="str">
        <f ca="1">IF(ISBLANK(NEUTRAL!J34),"",NEUTRAL!J34)</f>
        <v>Lauchcremesuppe  (AGL)</v>
      </c>
      <c r="N34" s="170">
        <v>16</v>
      </c>
      <c r="O34" s="68" t="str">
        <f>NEUTRAL!$L$5</f>
        <v>Milchspeise (AG)</v>
      </c>
      <c r="P34" s="69">
        <v>4</v>
      </c>
    </row>
    <row r="35" spans="1:16" s="6" customFormat="1" ht="45" customHeight="1">
      <c r="A35" s="174"/>
      <c r="B35" s="157"/>
      <c r="C35" s="39" t="str">
        <f ca="1">NEUTRAL!C35</f>
        <v>Surbraten  (GL)</v>
      </c>
      <c r="D35" s="168"/>
      <c r="E35" s="39" t="str">
        <f ca="1">NEUTRAL!E35</f>
        <v>Schlutzkrapfen  (ACG)</v>
      </c>
      <c r="F35" s="168"/>
      <c r="G35" s="39" t="str">
        <f ca="1">NEUTRAL!G35</f>
        <v>Topfenauflauf (ACG)</v>
      </c>
      <c r="H35" s="168"/>
      <c r="I35" s="39" t="str">
        <f ca="1">NEUTRAL!I35</f>
        <v xml:space="preserve"> Bratlflan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>
      <c r="A36" s="174"/>
      <c r="B36" s="157"/>
      <c r="C36" s="41" t="str">
        <f ca="1">NEUTRAL!C36</f>
        <v>Sauerkraut (M)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Erdäpfel-Zwiebelpüree (G)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Bratwurst, Senf, Kren (MO)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>
      <c r="A37" s="174"/>
      <c r="B37" s="157"/>
      <c r="C37" s="41" t="str">
        <f ca="1">NEUTRAL!C37</f>
        <v>Kartoffelknödel  (AC)</v>
      </c>
      <c r="D37" s="168"/>
      <c r="E37" s="41" t="str">
        <f ca="1">NEUTRAL!E37</f>
        <v>braune Butter (G)</v>
      </c>
      <c r="F37" s="168"/>
      <c r="G37" s="41" t="str">
        <f ca="1">NEUTRAL!G37</f>
        <v xml:space="preserve"> Birnenstücken</v>
      </c>
      <c r="H37" s="168"/>
      <c r="I37" s="41" t="str">
        <f ca="1">NEUTRAL!I37</f>
        <v xml:space="preserve"> püriertes Sauerkraut (G)</v>
      </c>
      <c r="J37" s="168"/>
      <c r="K37" s="41"/>
      <c r="L37" s="168"/>
      <c r="M37" s="41" t="str">
        <f ca="1">IF(ISBLANK(NEUTRAL!J37),"",NEUTRAL!J37)</f>
        <v xml:space="preserve"> Brot (AG)</v>
      </c>
      <c r="N37" s="168"/>
      <c r="O37" s="64" t="str">
        <f>NEUTRAL!$L$20</f>
        <v>Käsetoast, Ketchup (AG)</v>
      </c>
      <c r="P37" s="70"/>
    </row>
    <row r="38" spans="1:16" s="6" customFormat="1" ht="45" customHeight="1">
      <c r="A38" s="174"/>
      <c r="B38" s="157"/>
      <c r="C38" s="41" t="str">
        <f ca="1">NEUTRAL!C38</f>
        <v xml:space="preserve"> Biskuitroulade (AC)</v>
      </c>
      <c r="D38" s="168"/>
      <c r="E38" s="41" t="str">
        <f ca="1">NEUTRAL!E38</f>
        <v xml:space="preserve"> Biskuitroulade (AC)</v>
      </c>
      <c r="F38" s="168"/>
      <c r="G38" s="41" t="str">
        <f ca="1">NEUTRAL!G38</f>
        <v xml:space="preserve"> Biskuitroulade (AC)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>
      <c r="A39" s="175"/>
      <c r="B39" s="158"/>
      <c r="C39" s="45" t="str">
        <f ca="1">NEUTRAL!C39</f>
        <v xml:space="preserve">1055 Kcal / 64 g Fett / 51 g Proteine / 67 g KH / 5,7 BE </v>
      </c>
      <c r="D39" s="169"/>
      <c r="E39" s="45" t="str">
        <f ca="1">NEUTRAL!E39</f>
        <v xml:space="preserve">858 Kcal / 49 g Fett / 26 g Proteine / 76 g KH / 6,4 BE </v>
      </c>
      <c r="F39" s="169"/>
      <c r="G39" s="45" t="str">
        <f ca="1">NEUTRAL!G39</f>
        <v xml:space="preserve">739 Kcal / 26 g Fett / 34 g Proteine / 90 g KH / 7,6 BE </v>
      </c>
      <c r="H39" s="169"/>
      <c r="I39" s="45" t="str">
        <f ca="1">NEUTRAL!I39</f>
        <v xml:space="preserve">399 Kcal / 26 g Fett / 20 g Proteine / 18 g KH / 1,5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817 Kcal / 57 g Fett / 30 g Proteine / 41 g KH / 3,4 BE </v>
      </c>
      <c r="N39" s="169"/>
      <c r="O39" s="66"/>
      <c r="P39" s="71" t="s">
        <v>304</v>
      </c>
    </row>
    <row r="40" spans="1:16" s="6" customFormat="1" ht="45" customHeight="1">
      <c r="A40" s="184" t="s">
        <v>14</v>
      </c>
      <c r="B40" s="150">
        <f>B34+1</f>
        <v>46285</v>
      </c>
      <c r="C40" s="41" t="str">
        <f ca="1">NEUTRAL!C40</f>
        <v>Rindsuppe mit Grießdukaten (ACGL)</v>
      </c>
      <c r="D40" s="170">
        <v>17</v>
      </c>
      <c r="E40" s="36" t="str">
        <f ca="1">NEUTRAL!E40</f>
        <v>Schwarzwurzelcremesuppe  (AGL)</v>
      </c>
      <c r="F40" s="170"/>
      <c r="G40" s="36" t="str">
        <f ca="1">NEUTRAL!G40</f>
        <v>Rindsuppe mit Grießdukaten (ACGL)</v>
      </c>
      <c r="H40" s="170"/>
      <c r="I40" s="41"/>
      <c r="J40" s="168">
        <v>4</v>
      </c>
      <c r="K40" s="41"/>
      <c r="L40" s="170"/>
      <c r="M40" s="36" t="str">
        <f ca="1">IF(ISBLANK(NEUTRAL!J40),"",NEUTRAL!J40)</f>
        <v>Schwarzwurzelcremesuppe  (AGL)</v>
      </c>
      <c r="N40" s="170">
        <v>15</v>
      </c>
      <c r="O40" s="68" t="str">
        <f>NEUTRAL!$L$5</f>
        <v>Milchspeise (AG)</v>
      </c>
      <c r="P40" s="69">
        <v>4</v>
      </c>
    </row>
    <row r="41" spans="1:16" s="6" customFormat="1" ht="45" customHeight="1">
      <c r="A41" s="185"/>
      <c r="B41" s="151"/>
      <c r="C41" s="39" t="str">
        <f ca="1">NEUTRAL!C41</f>
        <v xml:space="preserve"> Gebackenes Putenschnitzel (AC)</v>
      </c>
      <c r="D41" s="168"/>
      <c r="E41" s="39" t="str">
        <f ca="1">NEUTRAL!E41</f>
        <v>Eiernockerl  (ACG)</v>
      </c>
      <c r="F41" s="168"/>
      <c r="G41" s="39" t="str">
        <f ca="1">NEUTRAL!G41</f>
        <v>Scheiterhaufen (ACFG)</v>
      </c>
      <c r="H41" s="168"/>
      <c r="I41" s="39" t="str">
        <f ca="1">NEUTRAL!I41</f>
        <v xml:space="preserve"> Eier-Nockerlflan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/>
    </row>
    <row r="42" spans="1:16" s="6" customFormat="1" ht="45" customHeight="1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 xml:space="preserve"> mit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mit</v>
      </c>
      <c r="J42" s="168"/>
      <c r="K42" s="41" t="e">
        <f>NEUTRAL!#REF!</f>
        <v>#REF!</v>
      </c>
      <c r="L42" s="168"/>
      <c r="M42" s="39" t="str">
        <f ca="1">IF(ISBLANK(NEUTRAL!J42),"",NEUTRAL!J42)</f>
        <v>Käsewurst (CGM)</v>
      </c>
      <c r="N42" s="168"/>
      <c r="O42" s="64" t="str">
        <f>NEUTRAL!$L$15</f>
        <v>Debreziner,  Senf, Kren, Brot (ALMO)</v>
      </c>
      <c r="P42" s="70">
        <v>1</v>
      </c>
    </row>
    <row r="43" spans="1:16" s="6" customFormat="1" ht="45" customHeight="1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Gurkensalat  (GLM)</v>
      </c>
      <c r="F43" s="168"/>
      <c r="G43" s="41" t="str">
        <f ca="1">NEUTRAL!G43</f>
        <v xml:space="preserve"> Äpfel und Rosinen</v>
      </c>
      <c r="H43" s="168"/>
      <c r="I43" s="41" t="str">
        <f ca="1">NEUTRAL!I43</f>
        <v xml:space="preserve"> püriertem Gurkensalat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>
      <c r="A44" s="185"/>
      <c r="B44" s="151"/>
      <c r="C44" s="41" t="str">
        <f ca="1">NEUTRAL!C44</f>
        <v>Nusskuchen (GH)</v>
      </c>
      <c r="D44" s="168"/>
      <c r="E44" s="41" t="str">
        <f ca="1">NEUTRAL!E44</f>
        <v>Nusskuchen (GH)</v>
      </c>
      <c r="F44" s="168"/>
      <c r="G44" s="41" t="str">
        <f ca="1">NEUTRAL!G44</f>
        <v>Nusskuchen (GH)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>
      <c r="A45" s="186"/>
      <c r="B45" s="152"/>
      <c r="C45" s="45" t="str">
        <f ca="1">NEUTRAL!C45</f>
        <v xml:space="preserve">1150 Kcal / 62 g Fett / 59 g Proteine / 85 g KH / 7,1 BE </v>
      </c>
      <c r="D45" s="169"/>
      <c r="E45" s="45" t="str">
        <f ca="1">NEUTRAL!E45</f>
        <v xml:space="preserve">1109 Kcal / 69 g Fett / 33 g Proteine / 87 g KH / 7,3 BE </v>
      </c>
      <c r="F45" s="169"/>
      <c r="G45" s="45" t="str">
        <f ca="1">NEUTRAL!G45</f>
        <v xml:space="preserve">764 Kcal / 28 g Fett / 23 g Proteine / 104 g KH / 8,6 BE </v>
      </c>
      <c r="H45" s="169"/>
      <c r="I45" s="45" t="str">
        <f ca="1">NEUTRAL!I45</f>
        <v xml:space="preserve">382 Kcal / 26 g Fett / 20 g Proteine / 15 g KH / 1,2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679 Kcal / 46 g Fett / 29 g Proteine / 35 g KH / 2,9 BE </v>
      </c>
      <c r="N45" s="169"/>
      <c r="O45" s="66"/>
      <c r="P45" s="71" t="s">
        <v>304</v>
      </c>
    </row>
    <row r="46" spans="1:16" ht="32.25" customHeight="1" thickBot="1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203" priority="33" stopIfTrue="1">
      <formula>ISBLANK(D4)</formula>
    </cfRule>
  </conditionalFormatting>
  <conditionalFormatting sqref="F4">
    <cfRule type="expression" dxfId="202" priority="32" stopIfTrue="1">
      <formula>ISBLANK(F4)</formula>
    </cfRule>
  </conditionalFormatting>
  <conditionalFormatting sqref="H16">
    <cfRule type="expression" dxfId="201" priority="23" stopIfTrue="1">
      <formula>ISBLANK(H16)</formula>
    </cfRule>
  </conditionalFormatting>
  <conditionalFormatting sqref="D28 N28">
    <cfRule type="expression" dxfId="200" priority="19" stopIfTrue="1">
      <formula>ISBLANK(D28)</formula>
    </cfRule>
  </conditionalFormatting>
  <conditionalFormatting sqref="F28">
    <cfRule type="expression" dxfId="199" priority="18" stopIfTrue="1">
      <formula>ISBLANK(F28)</formula>
    </cfRule>
  </conditionalFormatting>
  <conditionalFormatting sqref="H22">
    <cfRule type="expression" dxfId="198" priority="20" stopIfTrue="1">
      <formula>ISBLANK(H22)</formula>
    </cfRule>
  </conditionalFormatting>
  <conditionalFormatting sqref="D22 N22">
    <cfRule type="expression" dxfId="197" priority="22" stopIfTrue="1">
      <formula>ISBLANK(D22)</formula>
    </cfRule>
  </conditionalFormatting>
  <conditionalFormatting sqref="F16">
    <cfRule type="expression" dxfId="196" priority="24" stopIfTrue="1">
      <formula>ISBLANK(F16)</formula>
    </cfRule>
  </conditionalFormatting>
  <conditionalFormatting sqref="H10">
    <cfRule type="expression" dxfId="195" priority="26" stopIfTrue="1">
      <formula>ISBLANK(H10)</formula>
    </cfRule>
  </conditionalFormatting>
  <conditionalFormatting sqref="D10 N10">
    <cfRule type="expression" dxfId="194" priority="28" stopIfTrue="1">
      <formula>ISBLANK(D10)</formula>
    </cfRule>
  </conditionalFormatting>
  <conditionalFormatting sqref="F10">
    <cfRule type="expression" dxfId="193" priority="27" stopIfTrue="1">
      <formula>ISBLANK(F10)</formula>
    </cfRule>
  </conditionalFormatting>
  <conditionalFormatting sqref="P4">
    <cfRule type="expression" dxfId="192" priority="31" stopIfTrue="1">
      <formula>ISBLANK(P4)</formula>
    </cfRule>
  </conditionalFormatting>
  <conditionalFormatting sqref="P11:P15 P17:P21 P23:P27 P29:P33 P35:P39 P41:P45">
    <cfRule type="expression" dxfId="191" priority="9" stopIfTrue="1">
      <formula>ISBLANK(P11)</formula>
    </cfRule>
  </conditionalFormatting>
  <conditionalFormatting sqref="H4">
    <cfRule type="expression" dxfId="190" priority="30" stopIfTrue="1">
      <formula>ISBLANK(H4)</formula>
    </cfRule>
  </conditionalFormatting>
  <conditionalFormatting sqref="D40 N40">
    <cfRule type="expression" dxfId="189" priority="13" stopIfTrue="1">
      <formula>ISBLANK(D40)</formula>
    </cfRule>
  </conditionalFormatting>
  <conditionalFormatting sqref="P5:P9">
    <cfRule type="expression" dxfId="188" priority="29" stopIfTrue="1">
      <formula>ISBLANK(P5)</formula>
    </cfRule>
  </conditionalFormatting>
  <conditionalFormatting sqref="D16 N16">
    <cfRule type="expression" dxfId="187" priority="25" stopIfTrue="1">
      <formula>ISBLANK(D16)</formula>
    </cfRule>
  </conditionalFormatting>
  <conditionalFormatting sqref="F22">
    <cfRule type="expression" dxfId="186" priority="21" stopIfTrue="1">
      <formula>ISBLANK(F22)</formula>
    </cfRule>
  </conditionalFormatting>
  <conditionalFormatting sqref="H28">
    <cfRule type="expression" dxfId="185" priority="17" stopIfTrue="1">
      <formula>ISBLANK(H28)</formula>
    </cfRule>
  </conditionalFormatting>
  <conditionalFormatting sqref="F34">
    <cfRule type="expression" dxfId="184" priority="15" stopIfTrue="1">
      <formula>ISBLANK(F34)</formula>
    </cfRule>
  </conditionalFormatting>
  <conditionalFormatting sqref="D34 N34">
    <cfRule type="expression" dxfId="183" priority="16" stopIfTrue="1">
      <formula>ISBLANK(D34)</formula>
    </cfRule>
  </conditionalFormatting>
  <conditionalFormatting sqref="H34">
    <cfRule type="expression" dxfId="182" priority="14" stopIfTrue="1">
      <formula>ISBLANK(H34)</formula>
    </cfRule>
  </conditionalFormatting>
  <conditionalFormatting sqref="F40">
    <cfRule type="expression" dxfId="181" priority="12" stopIfTrue="1">
      <formula>ISBLANK(F40)</formula>
    </cfRule>
  </conditionalFormatting>
  <conditionalFormatting sqref="H40">
    <cfRule type="expression" dxfId="180" priority="11" stopIfTrue="1">
      <formula>ISBLANK(H40)</formula>
    </cfRule>
  </conditionalFormatting>
  <conditionalFormatting sqref="P10 P16 P22 P28 P34 P40">
    <cfRule type="expression" dxfId="179" priority="10" stopIfTrue="1">
      <formula>ISBLANK(P10)</formula>
    </cfRule>
  </conditionalFormatting>
  <conditionalFormatting sqref="L16">
    <cfRule type="expression" dxfId="178" priority="6" stopIfTrue="1">
      <formula>ISBLANK(L16)</formula>
    </cfRule>
  </conditionalFormatting>
  <conditionalFormatting sqref="L22">
    <cfRule type="expression" dxfId="177" priority="5" stopIfTrue="1">
      <formula>ISBLANK(L22)</formula>
    </cfRule>
  </conditionalFormatting>
  <conditionalFormatting sqref="L10">
    <cfRule type="expression" dxfId="176" priority="7" stopIfTrue="1">
      <formula>ISBLANK(L10)</formula>
    </cfRule>
  </conditionalFormatting>
  <conditionalFormatting sqref="J4 L4">
    <cfRule type="expression" dxfId="175" priority="8" stopIfTrue="1">
      <formula>ISBLANK(J4)</formula>
    </cfRule>
  </conditionalFormatting>
  <conditionalFormatting sqref="L28">
    <cfRule type="expression" dxfId="174" priority="4" stopIfTrue="1">
      <formula>ISBLANK(L28)</formula>
    </cfRule>
  </conditionalFormatting>
  <conditionalFormatting sqref="L34">
    <cfRule type="expression" dxfId="173" priority="3" stopIfTrue="1">
      <formula>ISBLANK(L34)</formula>
    </cfRule>
  </conditionalFormatting>
  <conditionalFormatting sqref="L40">
    <cfRule type="expression" dxfId="172" priority="2" stopIfTrue="1">
      <formula>ISBLANK(L40)</formula>
    </cfRule>
  </conditionalFormatting>
  <conditionalFormatting sqref="J10 J16 J22 J28 J34 J40">
    <cfRule type="expression" dxfId="171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3" orientation="landscape" horizontalDpi="4294967293" vertic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49"/>
  <sheetViews>
    <sheetView zoomScale="25" zoomScaleNormal="25" workbookViewId="0">
      <selection activeCell="G55" sqref="G55"/>
    </sheetView>
  </sheetViews>
  <sheetFormatPr baseColWidth="10" defaultColWidth="11" defaultRowHeight="45.75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>
      <c r="B1" s="3"/>
      <c r="C1" s="3"/>
      <c r="E1" s="16" t="str">
        <f>NEUTRAL!C2</f>
        <v>Woche 38 vom 14.09.2026 bis zum 20.09.2026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302</v>
      </c>
      <c r="O1" s="172"/>
      <c r="P1" s="173"/>
    </row>
    <row r="2" spans="1:16" s="4" customFormat="1" ht="41.25" customHeight="1" thickBot="1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>
      <c r="A4" s="174" t="s">
        <v>0</v>
      </c>
      <c r="B4" s="157" t="str">
        <f>NEUTRAL!$B$4</f>
        <v>14.09.2026</v>
      </c>
      <c r="C4" s="41" t="str">
        <f ca="1">NEUTRAL!C4</f>
        <v>Rindsuppe mit Gemüse (ACGL)</v>
      </c>
      <c r="D4" s="168">
        <v>12</v>
      </c>
      <c r="E4" s="41" t="str">
        <f ca="1">NEUTRAL!E4</f>
        <v>Legierte Grießsuppe  (ACG)</v>
      </c>
      <c r="F4" s="168">
        <v>3</v>
      </c>
      <c r="G4" s="41" t="str">
        <f ca="1">NEUTRAL!G4</f>
        <v>Rindsuppe mit Gemüse (ACGL)</v>
      </c>
      <c r="H4" s="168">
        <v>1</v>
      </c>
      <c r="I4" s="41"/>
      <c r="J4" s="168">
        <v>1</v>
      </c>
      <c r="K4" s="41"/>
      <c r="L4" s="168"/>
      <c r="M4" s="36" t="str">
        <f ca="1">IF(ISBLANK(NEUTRAL!J4),"",NEUTRAL!J4)</f>
        <v>Legierte Grießsuppe  (ACG)</v>
      </c>
      <c r="N4" s="168">
        <v>14</v>
      </c>
      <c r="O4" s="62" t="str">
        <f>NEUTRAL!$L$5</f>
        <v>Milchspeise (AG)</v>
      </c>
      <c r="P4" s="63">
        <v>3</v>
      </c>
    </row>
    <row r="5" spans="1:16" s="6" customFormat="1" ht="45" customHeight="1">
      <c r="A5" s="174"/>
      <c r="B5" s="157"/>
      <c r="C5" s="39" t="str">
        <f ca="1">NEUTRAL!C5</f>
        <v>Spaghetti Bolognese  (AGL)</v>
      </c>
      <c r="D5" s="168"/>
      <c r="E5" s="39" t="str">
        <f ca="1">NEUTRAL!E5</f>
        <v>Gemüsestrudel  (ACGL)</v>
      </c>
      <c r="F5" s="168"/>
      <c r="G5" s="39" t="str">
        <f ca="1">NEUTRAL!G5</f>
        <v>Mohnauflauf (ACG)</v>
      </c>
      <c r="H5" s="168"/>
      <c r="I5" s="39" t="str">
        <f ca="1">NEUTRAL!I5</f>
        <v xml:space="preserve"> Nudelflan (ACFG)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</v>
      </c>
      <c r="J6" s="168"/>
      <c r="K6" s="41" t="e">
        <f>NEUTRAL!#REF!</f>
        <v>#REF!</v>
      </c>
      <c r="L6" s="168"/>
      <c r="M6" s="39" t="str">
        <f ca="1">IF(ISBLANK(NEUTRAL!J6),"",NEUTRAL!J6)</f>
        <v>Rindfleischsalat (CO)</v>
      </c>
      <c r="N6" s="168"/>
      <c r="O6" s="64" t="str">
        <f>NEUTRAL!$L$15</f>
        <v>Debreziner,  Senf, Kren, Brot (ALMO)</v>
      </c>
      <c r="P6" s="65"/>
    </row>
    <row r="7" spans="1:16" s="6" customFormat="1" ht="45" customHeight="1">
      <c r="A7" s="174"/>
      <c r="B7" s="157"/>
      <c r="C7" s="41" t="str">
        <f ca="1">NEUTRAL!C7</f>
        <v xml:space="preserve">Parmesan </v>
      </c>
      <c r="D7" s="168"/>
      <c r="E7" s="41" t="str">
        <f ca="1">NEUTRAL!E7</f>
        <v>Knoblauchsauce (AFGL)</v>
      </c>
      <c r="F7" s="168"/>
      <c r="G7" s="41" t="str">
        <f ca="1">NEUTRAL!G7</f>
        <v xml:space="preserve"> Zwetschkensauce</v>
      </c>
      <c r="H7" s="168"/>
      <c r="I7" s="41" t="str">
        <f ca="1">NEUTRAL!I7</f>
        <v xml:space="preserve"> passierter Bolognesesauce  (GL)</v>
      </c>
      <c r="J7" s="168"/>
      <c r="K7" s="41"/>
      <c r="L7" s="168"/>
      <c r="M7" s="41" t="str">
        <f ca="1">IF(ISBLANK(NEUTRAL!J7),"",NEUTRAL!J7)</f>
        <v xml:space="preserve"> Brot (A)</v>
      </c>
      <c r="N7" s="168"/>
      <c r="O7" s="64" t="str">
        <f>NEUTRAL!$L$20</f>
        <v>Käsetoast, Ketchup (AG)</v>
      </c>
      <c r="P7" s="65"/>
    </row>
    <row r="8" spans="1:16" s="6" customFormat="1" ht="45" customHeight="1">
      <c r="A8" s="174"/>
      <c r="B8" s="157"/>
      <c r="C8" s="41" t="str">
        <f ca="1">NEUTRAL!C8</f>
        <v xml:space="preserve"> Königskuchen (ACGHO)</v>
      </c>
      <c r="D8" s="168"/>
      <c r="E8" s="41" t="str">
        <f ca="1">NEUTRAL!E8</f>
        <v xml:space="preserve"> Königskuchen (ACGHO)</v>
      </c>
      <c r="F8" s="168"/>
      <c r="G8" s="41" t="str">
        <f ca="1">NEUTRAL!G8</f>
        <v xml:space="preserve"> Königskuchen (ACGHO)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>
      <c r="A9" s="175"/>
      <c r="B9" s="158"/>
      <c r="C9" s="45" t="str">
        <f ca="1">NEUTRAL!C9</f>
        <v xml:space="preserve">1606 Kcal / 84 g Fett / 58 g Proteine / 148 g KH / 12,3 BE </v>
      </c>
      <c r="D9" s="169"/>
      <c r="E9" s="45" t="str">
        <f ca="1">NEUTRAL!E9</f>
        <v xml:space="preserve">1342 Kcal / 74 g Fett / 30 g Proteine / 133 g KH / 11 BE </v>
      </c>
      <c r="F9" s="169"/>
      <c r="G9" s="45" t="str">
        <f ca="1">NEUTRAL!G9</f>
        <v xml:space="preserve">1478 Kcal / 80 g Fett / 39 g Proteine / 142 g KH / 11,8 BE </v>
      </c>
      <c r="H9" s="169"/>
      <c r="I9" s="45" t="str">
        <f ca="1">NEUTRAL!I9</f>
        <v xml:space="preserve">519 Kcal / 32 g Fett / 25 g Proteine / 31 g KH / 2,6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604 Kcal / 32 g Fett / 41 g Proteine / 36 g KH / 3 BE </v>
      </c>
      <c r="N9" s="169"/>
      <c r="O9" s="66"/>
      <c r="P9" s="67" t="s">
        <v>304</v>
      </c>
    </row>
    <row r="10" spans="1:16" s="6" customFormat="1" ht="45" customHeight="1">
      <c r="A10" s="176" t="s">
        <v>11</v>
      </c>
      <c r="B10" s="156">
        <f>B4+1</f>
        <v>46280</v>
      </c>
      <c r="C10" s="41" t="str">
        <f ca="1">NEUTRAL!C10</f>
        <v>Rindsuppe mit Gemüsestreifen (ACGL)</v>
      </c>
      <c r="D10" s="170">
        <v>10</v>
      </c>
      <c r="E10" s="36" t="str">
        <f ca="1">NEUTRAL!E10</f>
        <v>Zucchinicremesuppe (GL)</v>
      </c>
      <c r="F10" s="170">
        <v>4</v>
      </c>
      <c r="G10" s="36" t="str">
        <f ca="1">NEUTRAL!G10</f>
        <v>Rindsuppe mit Gemüsestreifen (ACGL)</v>
      </c>
      <c r="H10" s="170">
        <v>2</v>
      </c>
      <c r="I10" s="41"/>
      <c r="J10" s="168">
        <v>1</v>
      </c>
      <c r="K10" s="41"/>
      <c r="L10" s="170"/>
      <c r="M10" s="36" t="str">
        <f ca="1">IF(ISBLANK(NEUTRAL!J10),"",NEUTRAL!J10)</f>
        <v>Zucchinicremesuppe (GL)</v>
      </c>
      <c r="N10" s="170">
        <v>11</v>
      </c>
      <c r="O10" s="68" t="str">
        <f>NEUTRAL!$L$5</f>
        <v>Milchspeise (AG)</v>
      </c>
      <c r="P10" s="69">
        <v>3</v>
      </c>
    </row>
    <row r="11" spans="1:16" s="6" customFormat="1" ht="45" customHeight="1">
      <c r="A11" s="174"/>
      <c r="B11" s="157"/>
      <c r="C11" s="39" t="str">
        <f ca="1">NEUTRAL!C11</f>
        <v xml:space="preserve"> Rindfleisch Süß Sauer (AF)</v>
      </c>
      <c r="D11" s="168"/>
      <c r="E11" s="39" t="str">
        <f ca="1">NEUTRAL!E11</f>
        <v>Penne mit Tomatensauce  (ACO)</v>
      </c>
      <c r="F11" s="168"/>
      <c r="G11" s="39" t="str">
        <f ca="1">NEUTRAL!G11</f>
        <v xml:space="preserve"> Erdbeerauflauf (ACG)</v>
      </c>
      <c r="H11" s="168"/>
      <c r="I11" s="39" t="str">
        <f ca="1">NEUTRAL!I11</f>
        <v xml:space="preserve"> Schinkenflan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>
        <v>3</v>
      </c>
    </row>
    <row r="12" spans="1:16" s="6" customFormat="1" ht="45" customHeight="1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 xml:space="preserve">Parmesan </v>
      </c>
      <c r="F12" s="168"/>
      <c r="G12" s="41" t="str">
        <f ca="1">NEUTRAL!G12</f>
        <v/>
      </c>
      <c r="H12" s="168"/>
      <c r="I12" s="41" t="str">
        <f ca="1">NEUTRAL!I12</f>
        <v xml:space="preserve">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>Hühnersuppentopf  (ACL)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>
      <c r="A13" s="174"/>
      <c r="B13" s="157"/>
      <c r="C13" s="41" t="str">
        <f ca="1">NEUTRAL!C13</f>
        <v xml:space="preserve"> Reis  (G)</v>
      </c>
      <c r="D13" s="168"/>
      <c r="E13" s="41" t="str">
        <f ca="1">NEUTRAL!E13</f>
        <v xml:space="preserve"> Salat (MO)</v>
      </c>
      <c r="F13" s="168"/>
      <c r="G13" s="41" t="str">
        <f ca="1">NEUTRAL!G13</f>
        <v/>
      </c>
      <c r="H13" s="168"/>
      <c r="I13" s="41" t="str">
        <f ca="1">NEUTRAL!I13</f>
        <v xml:space="preserve"> Erdäpfelpüree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>
      <c r="A14" s="174"/>
      <c r="B14" s="157"/>
      <c r="C14" s="41" t="str">
        <f ca="1">NEUTRAL!C14</f>
        <v xml:space="preserve">Obst </v>
      </c>
      <c r="D14" s="168"/>
      <c r="E14" s="41" t="str">
        <f ca="1">NEUTRAL!E14</f>
        <v xml:space="preserve">Obst </v>
      </c>
      <c r="F14" s="168"/>
      <c r="G14" s="41" t="str">
        <f ca="1">NEUTRAL!G14</f>
        <v xml:space="preserve">Obst 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>
      <c r="A15" s="175"/>
      <c r="B15" s="158"/>
      <c r="C15" s="45" t="str">
        <f ca="1">NEUTRAL!C15</f>
        <v xml:space="preserve">918 Kcal / 22 g Fett / 40 g Proteine / 137 g KH / 11,3 BE </v>
      </c>
      <c r="D15" s="169"/>
      <c r="E15" s="45" t="str">
        <f ca="1">NEUTRAL!E15</f>
        <v xml:space="preserve">711 Kcal / 20 g Fett / 25 g Proteine / 104 g KH / 8,6 BE </v>
      </c>
      <c r="F15" s="169"/>
      <c r="G15" s="45" t="str">
        <f ca="1">NEUTRAL!G15</f>
        <v xml:space="preserve">622 Kcal / 18 g Fett / 26 g Proteine / 88 g KH / 7,2 BE </v>
      </c>
      <c r="H15" s="169"/>
      <c r="I15" s="45" t="str">
        <f ca="1">NEUTRAL!I15</f>
        <v xml:space="preserve">457 Kcal / 31 g Fett / 23 g Proteine / 21 g KH / 1,7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342 Kcal / 12 g Fett / 19 g Proteine / 37 g KH / 3,2 BE </v>
      </c>
      <c r="N15" s="169"/>
      <c r="O15" s="66"/>
      <c r="P15" s="71" t="s">
        <v>304</v>
      </c>
    </row>
    <row r="16" spans="1:16" s="6" customFormat="1" ht="45" customHeight="1">
      <c r="A16" s="176" t="s">
        <v>10</v>
      </c>
      <c r="B16" s="156">
        <f>B10+1</f>
        <v>46281</v>
      </c>
      <c r="C16" s="41" t="str">
        <f ca="1">NEUTRAL!C16</f>
        <v>Schöberlsuppe (ACG)</v>
      </c>
      <c r="D16" s="170">
        <v>9</v>
      </c>
      <c r="E16" s="36" t="str">
        <f ca="1">NEUTRAL!E16</f>
        <v>Champignoncremesuppe  (GL)</v>
      </c>
      <c r="F16" s="170">
        <v>3</v>
      </c>
      <c r="G16" s="36" t="str">
        <f ca="1">NEUTRAL!G16</f>
        <v>Schöberlsuppe (ACG)</v>
      </c>
      <c r="H16" s="170">
        <v>4</v>
      </c>
      <c r="I16" s="41"/>
      <c r="J16" s="168">
        <v>1</v>
      </c>
      <c r="K16" s="41"/>
      <c r="L16" s="170"/>
      <c r="M16" s="36" t="str">
        <f ca="1">NEUTRAL!J16</f>
        <v>Champignoncremesuppe  (GL)</v>
      </c>
      <c r="N16" s="170">
        <v>13</v>
      </c>
      <c r="O16" s="68" t="str">
        <f>NEUTRAL!$L$5</f>
        <v>Milchspeise (AG)</v>
      </c>
      <c r="P16" s="69">
        <v>2</v>
      </c>
    </row>
    <row r="17" spans="1:16" s="6" customFormat="1" ht="45" customHeight="1">
      <c r="A17" s="174"/>
      <c r="B17" s="157"/>
      <c r="C17" s="39" t="str">
        <f ca="1">NEUTRAL!C17</f>
        <v>Cevapcici</v>
      </c>
      <c r="D17" s="168"/>
      <c r="E17" s="39" t="str">
        <f ca="1">NEUTRAL!E17</f>
        <v>Gefüllter Kohlrabi (AGL)</v>
      </c>
      <c r="F17" s="168"/>
      <c r="G17" s="39" t="str">
        <f ca="1">NEUTRAL!G17</f>
        <v>Mohnnudeln  (ACG)</v>
      </c>
      <c r="H17" s="168"/>
      <c r="I17" s="39" t="str">
        <f ca="1">NEUTRAL!I17</f>
        <v xml:space="preserve"> Pürierte Cevapcici (ACG)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/>
    </row>
    <row r="18" spans="1:16" s="6" customFormat="1" ht="45" customHeight="1">
      <c r="A18" s="174"/>
      <c r="B18" s="157"/>
      <c r="C18" s="41" t="str">
        <f ca="1">NEUTRAL!C18</f>
        <v xml:space="preserve">Bratkartoffeln 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Erdäpfelpüree (G)</v>
      </c>
      <c r="J18" s="168"/>
      <c r="K18" s="41" t="e">
        <f>NEUTRAL!#REF!</f>
        <v>#REF!</v>
      </c>
      <c r="L18" s="168"/>
      <c r="M18" s="39" t="str">
        <f ca="1">NEUTRAL!J18</f>
        <v xml:space="preserve"> Schweizer Wurstsalat (GM)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>
      <c r="A19" s="174"/>
      <c r="B19" s="157"/>
      <c r="C19" s="41" t="str">
        <f ca="1">NEUTRAL!C19</f>
        <v>Zwiebelsenf (GM)</v>
      </c>
      <c r="D19" s="168"/>
      <c r="E19" s="41" t="str">
        <f ca="1">NEUTRAL!E19</f>
        <v>Käsesauce (AFGL)</v>
      </c>
      <c r="F19" s="168"/>
      <c r="G19" s="41" t="str">
        <f ca="1">NEUTRAL!G19</f>
        <v xml:space="preserve">Apfelmus </v>
      </c>
      <c r="H19" s="168"/>
      <c r="I19" s="41" t="str">
        <f ca="1">NEUTRAL!I19</f>
        <v xml:space="preserve"> Senf (M)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>
        <v>1</v>
      </c>
    </row>
    <row r="20" spans="1:16" s="6" customFormat="1" ht="45" customHeight="1">
      <c r="A20" s="174"/>
      <c r="B20" s="157"/>
      <c r="C20" s="41" t="str">
        <f ca="1">NEUTRAL!C20</f>
        <v xml:space="preserve"> Kuchen mit Marillen (G)</v>
      </c>
      <c r="D20" s="168"/>
      <c r="E20" s="41" t="str">
        <f ca="1">NEUTRAL!E20</f>
        <v xml:space="preserve"> Kuchen mit Marillen (G)</v>
      </c>
      <c r="F20" s="168"/>
      <c r="G20" s="41" t="str">
        <f ca="1">NEUTRAL!G20</f>
        <v xml:space="preserve"> Kuchen mit Marillen (G)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>
        <v>1</v>
      </c>
    </row>
    <row r="21" spans="1:16" s="6" customFormat="1" ht="45" customHeight="1" thickBot="1">
      <c r="A21" s="175"/>
      <c r="B21" s="158"/>
      <c r="C21" s="45" t="str">
        <f ca="1">NEUTRAL!C21</f>
        <v xml:space="preserve">644 Kcal / 27 g Fett / 33 g Proteine / 62 g KH / 5,2 BE </v>
      </c>
      <c r="D21" s="169"/>
      <c r="E21" s="45" t="str">
        <f ca="1">NEUTRAL!E21</f>
        <v xml:space="preserve">944 Kcal / 50 g Fett / 39 g Proteine / 79 g KH / 6,5 BE </v>
      </c>
      <c r="F21" s="169"/>
      <c r="G21" s="45" t="str">
        <f ca="1">NEUTRAL!G21</f>
        <v xml:space="preserve">776 Kcal / 27 g Fett / 22 g Proteine / 106 g KH / 8,8 BE </v>
      </c>
      <c r="H21" s="169"/>
      <c r="I21" s="45" t="str">
        <f ca="1">NEUTRAL!I21</f>
        <v xml:space="preserve">291 Kcal / 19 g Fett / 18 g Proteine / 11 g KH / 0,9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>
      <c r="A22" s="176" t="s">
        <v>12</v>
      </c>
      <c r="B22" s="156">
        <f>B16+1</f>
        <v>46282</v>
      </c>
      <c r="C22" s="41" t="str">
        <f ca="1">NEUTRAL!C22</f>
        <v>Backerbsensuppe  (ACGL)</v>
      </c>
      <c r="D22" s="170">
        <v>11</v>
      </c>
      <c r="E22" s="36" t="str">
        <f ca="1">NEUTRAL!E22</f>
        <v>Karottencremesuppe (AGL)</v>
      </c>
      <c r="F22" s="170">
        <v>4</v>
      </c>
      <c r="G22" s="36" t="str">
        <f ca="1">NEUTRAL!G22</f>
        <v>Backerbsensuppe  (ACGL)</v>
      </c>
      <c r="H22" s="170">
        <v>1</v>
      </c>
      <c r="I22" s="41"/>
      <c r="J22" s="168">
        <v>1</v>
      </c>
      <c r="K22" s="41"/>
      <c r="L22" s="170"/>
      <c r="M22" s="36" t="str">
        <f ca="1">IF(ISBLANK(NEUTRAL!J22),"",NEUTRAL!J22)</f>
        <v>Karottencremesuppe (AGL)</v>
      </c>
      <c r="N22" s="170">
        <v>12</v>
      </c>
      <c r="O22" s="68" t="str">
        <f>NEUTRAL!$L$5</f>
        <v>Milchspeise (AG)</v>
      </c>
      <c r="P22" s="69">
        <v>2</v>
      </c>
    </row>
    <row r="23" spans="1:16" s="6" customFormat="1" ht="45" customHeight="1">
      <c r="A23" s="174"/>
      <c r="B23" s="157"/>
      <c r="C23" s="39" t="str">
        <f ca="1">NEUTRAL!C23</f>
        <v xml:space="preserve"> Gekochter Selchschopf  (GLO)</v>
      </c>
      <c r="D23" s="168"/>
      <c r="E23" s="39" t="str">
        <f ca="1">NEUTRAL!E23</f>
        <v>Krautfleckerln  (AC)</v>
      </c>
      <c r="F23" s="168"/>
      <c r="G23" s="39" t="str">
        <f ca="1">NEUTRAL!G23</f>
        <v xml:space="preserve"> Nußpalatschinken  (ACGH)</v>
      </c>
      <c r="H23" s="168"/>
      <c r="I23" s="39" t="str">
        <f ca="1">NEUTRAL!I23</f>
        <v xml:space="preserve"> Selchflan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>
        <v>1</v>
      </c>
    </row>
    <row r="24" spans="1:16" s="6" customFormat="1" ht="45" customHeight="1">
      <c r="A24" s="174"/>
      <c r="B24" s="157"/>
      <c r="C24" s="41" t="str">
        <f ca="1">NEUTRAL!C24</f>
        <v xml:space="preserve"> mit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mit</v>
      </c>
      <c r="H24" s="168"/>
      <c r="I24" s="41" t="str">
        <f ca="1">NEUTRAL!I24</f>
        <v xml:space="preserve"> mit</v>
      </c>
      <c r="J24" s="168"/>
      <c r="K24" s="41" t="e">
        <f>NEUTRAL!#REF!</f>
        <v>#REF!</v>
      </c>
      <c r="L24" s="168"/>
      <c r="M24" s="39" t="str">
        <f ca="1">IF(ISBLANK(NEUTRAL!J24),"",NEUTRAL!J24)</f>
        <v xml:space="preserve"> Erdäpfelpuffer (C)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>
      <c r="A25" s="174"/>
      <c r="B25" s="157"/>
      <c r="C25" s="41" t="str">
        <f ca="1">NEUTRAL!C25</f>
        <v>Krautfleckerln  (AC)</v>
      </c>
      <c r="D25" s="168"/>
      <c r="E25" s="41" t="str">
        <f ca="1">NEUTRAL!E25</f>
        <v xml:space="preserve"> Salat (MO)</v>
      </c>
      <c r="F25" s="168"/>
      <c r="G25" s="41" t="str">
        <f ca="1">NEUTRAL!G25</f>
        <v xml:space="preserve"> Schokosauce (G)</v>
      </c>
      <c r="H25" s="168"/>
      <c r="I25" s="41" t="str">
        <f ca="1">NEUTRAL!I25</f>
        <v>pürierten Krautfleckerln (AC)</v>
      </c>
      <c r="J25" s="168"/>
      <c r="K25" s="41"/>
      <c r="L25" s="168"/>
      <c r="M25" s="41" t="str">
        <f ca="1">IF(ISBLANK(NEUTRAL!J25),"",NEUTRAL!J25)</f>
        <v xml:space="preserve"> mit Apfelmus </v>
      </c>
      <c r="N25" s="168"/>
      <c r="O25" s="64" t="str">
        <f>NEUTRAL!$L$20</f>
        <v>Käsetoast, Ketchup (AG)</v>
      </c>
      <c r="P25" s="70"/>
    </row>
    <row r="26" spans="1:16" s="6" customFormat="1" ht="45" customHeight="1">
      <c r="A26" s="174"/>
      <c r="B26" s="157"/>
      <c r="C26" s="41" t="str">
        <f ca="1">NEUTRAL!C26</f>
        <v>Fruchtkuchen (G)</v>
      </c>
      <c r="D26" s="168"/>
      <c r="E26" s="41" t="str">
        <f ca="1">NEUTRAL!E26</f>
        <v>Fruchtkuchen (G)</v>
      </c>
      <c r="F26" s="168"/>
      <c r="G26" s="41" t="str">
        <f ca="1">NEUTRAL!G26</f>
        <v>Fruchtkuchen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>
        <v>2</v>
      </c>
    </row>
    <row r="27" spans="1:16" s="6" customFormat="1" ht="45" customHeight="1" thickBot="1">
      <c r="A27" s="175"/>
      <c r="B27" s="158"/>
      <c r="C27" s="45" t="str">
        <f ca="1">NEUTRAL!C27</f>
        <v xml:space="preserve">1045 Kcal / 48 g Fett / 54 g Proteine / 93 g KH / 7,8 BE </v>
      </c>
      <c r="D27" s="169"/>
      <c r="E27" s="45" t="str">
        <f ca="1">NEUTRAL!E27</f>
        <v xml:space="preserve">770 Kcal / 34 g Fett / 21 g Proteine / 90 g KH / 7,6 BE </v>
      </c>
      <c r="F27" s="169"/>
      <c r="G27" s="45" t="str">
        <f ca="1">NEUTRAL!G27</f>
        <v xml:space="preserve">3273 Kcal / 55 g Fett / 56 g Proteine / 617 g KH / 51,4 BE </v>
      </c>
      <c r="H27" s="169"/>
      <c r="I27" s="45" t="str">
        <f ca="1">NEUTRAL!I27</f>
        <v xml:space="preserve">724 Kcal / 29 g Fett / 32 g Proteine / 81 g KH / 6,8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567 Kcal / 24 g Fett / 17 g Proteine / 69 g KH / 5,7 BE </v>
      </c>
      <c r="N27" s="169"/>
      <c r="O27" s="66"/>
      <c r="P27" s="71" t="s">
        <v>304</v>
      </c>
    </row>
    <row r="28" spans="1:16" s="6" customFormat="1" ht="45" customHeight="1">
      <c r="A28" s="176" t="s">
        <v>6</v>
      </c>
      <c r="B28" s="156">
        <f>B22+1</f>
        <v>46283</v>
      </c>
      <c r="C28" s="41" t="str">
        <f ca="1">NEUTRAL!C28</f>
        <v>Rindsuppe mit Parmesannockerl (ACGL)</v>
      </c>
      <c r="D28" s="170">
        <v>9</v>
      </c>
      <c r="E28" s="36" t="str">
        <f ca="1">NEUTRAL!E28</f>
        <v>Maiscremesuppe  (AG)</v>
      </c>
      <c r="F28" s="170">
        <v>6</v>
      </c>
      <c r="G28" s="36" t="str">
        <f ca="1">NEUTRAL!G28</f>
        <v>Rindsuppe mit Parmesannockerl (ACGL)</v>
      </c>
      <c r="H28" s="170">
        <v>1</v>
      </c>
      <c r="I28" s="41"/>
      <c r="J28" s="168">
        <v>1</v>
      </c>
      <c r="K28" s="41"/>
      <c r="L28" s="170"/>
      <c r="M28" s="36" t="str">
        <f ca="1">IF(ISBLANK(NEUTRAL!J28),"",NEUTRAL!J28)</f>
        <v>Maiscremesuppe  (AG)</v>
      </c>
      <c r="N28" s="170">
        <v>15</v>
      </c>
      <c r="O28" s="68" t="str">
        <f>NEUTRAL!$L$5</f>
        <v>Milchspeise (AG)</v>
      </c>
      <c r="P28" s="69">
        <v>2</v>
      </c>
    </row>
    <row r="29" spans="1:16" s="6" customFormat="1" ht="45" customHeight="1">
      <c r="A29" s="174"/>
      <c r="B29" s="157"/>
      <c r="C29" s="39" t="str">
        <f ca="1">NEUTRAL!C29</f>
        <v>Fisch gebacken  (ACDG)</v>
      </c>
      <c r="D29" s="168"/>
      <c r="E29" s="39" t="str">
        <f ca="1">NEUTRAL!E29</f>
        <v>Fischfilet "Müllerin" (ADFG)</v>
      </c>
      <c r="F29" s="168"/>
      <c r="G29" s="39" t="str">
        <f ca="1">NEUTRAL!G29</f>
        <v>Apfelstrudel (AG)</v>
      </c>
      <c r="H29" s="168"/>
      <c r="I29" s="39" t="str">
        <f ca="1">NEUTRAL!I29</f>
        <v xml:space="preserve"> Herzhafter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 xml:space="preserve"> mit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mit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Extrawurst (ACM)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>
      <c r="A31" s="174"/>
      <c r="B31" s="157"/>
      <c r="C31" s="41" t="str">
        <f ca="1">NEUTRAL!C31</f>
        <v>Kartoffelsalat  (LM)</v>
      </c>
      <c r="D31" s="168"/>
      <c r="E31" s="41" t="str">
        <f ca="1">NEUTRAL!E31</f>
        <v>Kartoffelsalat  (LM)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püriertem Kartoffelsalat  (LM)</v>
      </c>
      <c r="J31" s="168"/>
      <c r="K31" s="41"/>
      <c r="L31" s="168"/>
      <c r="M31" s="41" t="str">
        <f ca="1">IF(ISBLANK(NEUTRAL!J31),"",NEUTRAL!J31)</f>
        <v>Brot (A)</v>
      </c>
      <c r="N31" s="168"/>
      <c r="O31" s="64" t="str">
        <f>NEUTRAL!$L$20</f>
        <v>Käsetoast, Ketchup (AG)</v>
      </c>
      <c r="P31" s="70"/>
    </row>
    <row r="32" spans="1:16" s="6" customFormat="1" ht="45" customHeight="1">
      <c r="A32" s="174"/>
      <c r="B32" s="157"/>
      <c r="C32" s="41" t="str">
        <f ca="1">NEUTRAL!C32</f>
        <v>Fruchtkuchen</v>
      </c>
      <c r="D32" s="168"/>
      <c r="E32" s="41" t="str">
        <f ca="1">NEUTRAL!E32</f>
        <v>Fruchtkuchen</v>
      </c>
      <c r="F32" s="168"/>
      <c r="G32" s="41" t="str">
        <f ca="1">NEUTRAL!G32</f>
        <v>Fruchtkuchen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>
      <c r="A33" s="175"/>
      <c r="B33" s="158"/>
      <c r="C33" s="45" t="str">
        <f ca="1">NEUTRAL!C33</f>
        <v xml:space="preserve">844 Kcal / 20 g Fett / 50 g Proteine / 110 g KH / 9,2 BE </v>
      </c>
      <c r="D33" s="169"/>
      <c r="E33" s="45" t="str">
        <f ca="1">NEUTRAL!E33</f>
        <v xml:space="preserve">891 Kcal / 53 g Fett / 34 g Proteine / 65 g KH / 5,4 BE </v>
      </c>
      <c r="F33" s="169"/>
      <c r="G33" s="45" t="str">
        <f ca="1">NEUTRAL!G33</f>
        <v xml:space="preserve">1085 Kcal / 35 g Fett / 22 g Proteine / 162 g KH / 13,5 BE </v>
      </c>
      <c r="H33" s="169"/>
      <c r="I33" s="45" t="str">
        <f ca="1">NEUTRAL!I33</f>
        <v xml:space="preserve">302 Kcal / 15 g Fett / 14 g Proteine / 26 g KH / 2,1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1195 Kcal / 73 g Fett / 41 g Proteine / 88 g KH / 7,4 BE </v>
      </c>
      <c r="N33" s="169"/>
      <c r="O33" s="66"/>
      <c r="P33" s="71" t="s">
        <v>304</v>
      </c>
    </row>
    <row r="34" spans="1:16" s="6" customFormat="1" ht="45" customHeight="1">
      <c r="A34" s="176" t="s">
        <v>13</v>
      </c>
      <c r="B34" s="156">
        <f>B28+1</f>
        <v>46284</v>
      </c>
      <c r="C34" s="41" t="str">
        <f ca="1">NEUTRAL!C34</f>
        <v>Buchstabensuppe (ACGL)</v>
      </c>
      <c r="D34" s="170">
        <v>14</v>
      </c>
      <c r="E34" s="36" t="str">
        <f ca="1">NEUTRAL!E34</f>
        <v>Lauchcremesuppe  (AGL)</v>
      </c>
      <c r="F34" s="170">
        <v>1</v>
      </c>
      <c r="G34" s="36" t="str">
        <f ca="1">NEUTRAL!G34</f>
        <v>Buchstabensuppe (ACGL)</v>
      </c>
      <c r="H34" s="170">
        <v>1</v>
      </c>
      <c r="I34" s="41"/>
      <c r="J34" s="168">
        <v>1</v>
      </c>
      <c r="K34" s="41"/>
      <c r="L34" s="170"/>
      <c r="M34" s="36" t="str">
        <f ca="1">IF(ISBLANK(NEUTRAL!J34),"",NEUTRAL!J34)</f>
        <v>Lauchcremesuppe  (AGL)</v>
      </c>
      <c r="N34" s="170">
        <v>15</v>
      </c>
      <c r="O34" s="68" t="str">
        <f>NEUTRAL!$L$5</f>
        <v>Milchspeise (AG)</v>
      </c>
      <c r="P34" s="69">
        <v>2</v>
      </c>
    </row>
    <row r="35" spans="1:16" s="6" customFormat="1" ht="45" customHeight="1">
      <c r="A35" s="174"/>
      <c r="B35" s="157"/>
      <c r="C35" s="39" t="str">
        <f ca="1">NEUTRAL!C35</f>
        <v>Surbraten  (GL)</v>
      </c>
      <c r="D35" s="168"/>
      <c r="E35" s="39" t="str">
        <f ca="1">NEUTRAL!E35</f>
        <v>Schlutzkrapfen  (ACG)</v>
      </c>
      <c r="F35" s="168"/>
      <c r="G35" s="39" t="str">
        <f ca="1">NEUTRAL!G35</f>
        <v>Topfenauflauf (ACG)</v>
      </c>
      <c r="H35" s="168"/>
      <c r="I35" s="39" t="str">
        <f ca="1">NEUTRAL!I35</f>
        <v xml:space="preserve"> Bratlflan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>
      <c r="A36" s="174"/>
      <c r="B36" s="157"/>
      <c r="C36" s="41" t="str">
        <f ca="1">NEUTRAL!C36</f>
        <v>Sauerkraut (M)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Erdäpfel-Zwiebelpüree (G)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Bratwurst, Senf, Kren (MO)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>
      <c r="A37" s="174"/>
      <c r="B37" s="157"/>
      <c r="C37" s="41" t="str">
        <f ca="1">NEUTRAL!C37</f>
        <v>Kartoffelknödel  (AC)</v>
      </c>
      <c r="D37" s="168"/>
      <c r="E37" s="41" t="str">
        <f ca="1">NEUTRAL!E37</f>
        <v>braune Butter (G)</v>
      </c>
      <c r="F37" s="168"/>
      <c r="G37" s="41" t="str">
        <f ca="1">NEUTRAL!G37</f>
        <v xml:space="preserve"> Birnenstücken</v>
      </c>
      <c r="H37" s="168"/>
      <c r="I37" s="41" t="str">
        <f ca="1">NEUTRAL!I37</f>
        <v xml:space="preserve"> püriertes Sauerkraut (G)</v>
      </c>
      <c r="J37" s="168"/>
      <c r="K37" s="41"/>
      <c r="L37" s="168"/>
      <c r="M37" s="41" t="str">
        <f ca="1">IF(ISBLANK(NEUTRAL!J37),"",NEUTRAL!J37)</f>
        <v xml:space="preserve"> Brot (AG)</v>
      </c>
      <c r="N37" s="168"/>
      <c r="O37" s="64" t="str">
        <f>NEUTRAL!$L$20</f>
        <v>Käsetoast, Ketchup (AG)</v>
      </c>
      <c r="P37" s="70"/>
    </row>
    <row r="38" spans="1:16" s="6" customFormat="1" ht="45" customHeight="1">
      <c r="A38" s="174"/>
      <c r="B38" s="157"/>
      <c r="C38" s="41" t="str">
        <f ca="1">NEUTRAL!C38</f>
        <v xml:space="preserve"> Biskuitroulade (AC)</v>
      </c>
      <c r="D38" s="168"/>
      <c r="E38" s="41" t="str">
        <f ca="1">NEUTRAL!E38</f>
        <v xml:space="preserve"> Biskuitroulade (AC)</v>
      </c>
      <c r="F38" s="168"/>
      <c r="G38" s="41" t="str">
        <f ca="1">NEUTRAL!G38</f>
        <v xml:space="preserve"> Biskuitroulade (AC)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>
      <c r="A39" s="175"/>
      <c r="B39" s="158"/>
      <c r="C39" s="45" t="str">
        <f ca="1">NEUTRAL!C39</f>
        <v xml:space="preserve">1055 Kcal / 64 g Fett / 51 g Proteine / 67 g KH / 5,7 BE </v>
      </c>
      <c r="D39" s="169"/>
      <c r="E39" s="45" t="str">
        <f ca="1">NEUTRAL!E39</f>
        <v xml:space="preserve">858 Kcal / 49 g Fett / 26 g Proteine / 76 g KH / 6,4 BE </v>
      </c>
      <c r="F39" s="169"/>
      <c r="G39" s="45" t="str">
        <f ca="1">NEUTRAL!G39</f>
        <v xml:space="preserve">739 Kcal / 26 g Fett / 34 g Proteine / 90 g KH / 7,6 BE </v>
      </c>
      <c r="H39" s="169"/>
      <c r="I39" s="45" t="str">
        <f ca="1">NEUTRAL!I39</f>
        <v xml:space="preserve">399 Kcal / 26 g Fett / 20 g Proteine / 18 g KH / 1,5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817 Kcal / 57 g Fett / 30 g Proteine / 41 g KH / 3,4 BE </v>
      </c>
      <c r="N39" s="169"/>
      <c r="O39" s="66"/>
      <c r="P39" s="71" t="s">
        <v>304</v>
      </c>
    </row>
    <row r="40" spans="1:16" s="6" customFormat="1" ht="45" customHeight="1">
      <c r="A40" s="184" t="s">
        <v>14</v>
      </c>
      <c r="B40" s="150">
        <f>B34+1</f>
        <v>46285</v>
      </c>
      <c r="C40" s="41" t="str">
        <f ca="1">NEUTRAL!C40</f>
        <v>Rindsuppe mit Grießdukaten (ACGL)</v>
      </c>
      <c r="D40" s="170">
        <v>11</v>
      </c>
      <c r="E40" s="36" t="str">
        <f ca="1">NEUTRAL!E40</f>
        <v>Schwarzwurzelcremesuppe  (AGL)</v>
      </c>
      <c r="F40" s="170">
        <v>5</v>
      </c>
      <c r="G40" s="36" t="str">
        <f ca="1">NEUTRAL!G40</f>
        <v>Rindsuppe mit Grießdukaten (ACGL)</v>
      </c>
      <c r="H40" s="170"/>
      <c r="I40" s="41"/>
      <c r="J40" s="168">
        <v>1</v>
      </c>
      <c r="K40" s="41"/>
      <c r="L40" s="170"/>
      <c r="M40" s="36" t="str">
        <f ca="1">IF(ISBLANK(NEUTRAL!J40),"",NEUTRAL!J40)</f>
        <v>Schwarzwurzelcremesuppe  (AGL)</v>
      </c>
      <c r="N40" s="170">
        <v>15</v>
      </c>
      <c r="O40" s="68" t="str">
        <f>NEUTRAL!$L$5</f>
        <v>Milchspeise (AG)</v>
      </c>
      <c r="P40" s="69">
        <v>2</v>
      </c>
    </row>
    <row r="41" spans="1:16" s="6" customFormat="1" ht="45" customHeight="1">
      <c r="A41" s="185"/>
      <c r="B41" s="151"/>
      <c r="C41" s="39" t="str">
        <f ca="1">NEUTRAL!C41</f>
        <v xml:space="preserve"> Gebackenes Putenschnitzel (AC)</v>
      </c>
      <c r="D41" s="168"/>
      <c r="E41" s="39" t="str">
        <f ca="1">NEUTRAL!E41</f>
        <v>Eiernockerl  (ACG)</v>
      </c>
      <c r="F41" s="168"/>
      <c r="G41" s="39" t="str">
        <f ca="1">NEUTRAL!G41</f>
        <v>Scheiterhaufen (ACFG)</v>
      </c>
      <c r="H41" s="168"/>
      <c r="I41" s="39" t="str">
        <f ca="1">NEUTRAL!I41</f>
        <v xml:space="preserve"> Eier-Nockerlflan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/>
    </row>
    <row r="42" spans="1:16" s="6" customFormat="1" ht="45" customHeight="1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 xml:space="preserve"> mit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mit</v>
      </c>
      <c r="J42" s="168"/>
      <c r="K42" s="41" t="e">
        <f>NEUTRAL!#REF!</f>
        <v>#REF!</v>
      </c>
      <c r="L42" s="168"/>
      <c r="M42" s="39" t="str">
        <f ca="1">IF(ISBLANK(NEUTRAL!J42),"",NEUTRAL!J42)</f>
        <v>Käsewurst (CGM)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Gurkensalat  (GLM)</v>
      </c>
      <c r="F43" s="168"/>
      <c r="G43" s="41" t="str">
        <f ca="1">NEUTRAL!G43</f>
        <v xml:space="preserve"> Äpfel und Rosinen</v>
      </c>
      <c r="H43" s="168"/>
      <c r="I43" s="41" t="str">
        <f ca="1">NEUTRAL!I43</f>
        <v xml:space="preserve"> püriertem Gurkensalat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>
      <c r="A44" s="185"/>
      <c r="B44" s="151"/>
      <c r="C44" s="41" t="str">
        <f ca="1">NEUTRAL!C44</f>
        <v>Nusskuchen (GH)</v>
      </c>
      <c r="D44" s="168"/>
      <c r="E44" s="41" t="str">
        <f ca="1">NEUTRAL!E44</f>
        <v>Nusskuchen (GH)</v>
      </c>
      <c r="F44" s="168"/>
      <c r="G44" s="41" t="str">
        <f ca="1">NEUTRAL!G44</f>
        <v>Nusskuchen (GH)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>
      <c r="A45" s="186"/>
      <c r="B45" s="152"/>
      <c r="C45" s="45" t="str">
        <f ca="1">NEUTRAL!C45</f>
        <v xml:space="preserve">1150 Kcal / 62 g Fett / 59 g Proteine / 85 g KH / 7,1 BE </v>
      </c>
      <c r="D45" s="169"/>
      <c r="E45" s="45" t="str">
        <f ca="1">NEUTRAL!E45</f>
        <v xml:space="preserve">1109 Kcal / 69 g Fett / 33 g Proteine / 87 g KH / 7,3 BE </v>
      </c>
      <c r="F45" s="169"/>
      <c r="G45" s="45" t="str">
        <f ca="1">NEUTRAL!G45</f>
        <v xml:space="preserve">764 Kcal / 28 g Fett / 23 g Proteine / 104 g KH / 8,6 BE </v>
      </c>
      <c r="H45" s="169"/>
      <c r="I45" s="45" t="str">
        <f ca="1">NEUTRAL!I45</f>
        <v xml:space="preserve">382 Kcal / 26 g Fett / 20 g Proteine / 15 g KH / 1,2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679 Kcal / 46 g Fett / 29 g Proteine / 35 g KH / 2,9 BE </v>
      </c>
      <c r="N45" s="169"/>
      <c r="O45" s="66"/>
      <c r="P45" s="71" t="s">
        <v>304</v>
      </c>
    </row>
    <row r="46" spans="1:16" ht="32.25" customHeight="1" thickBot="1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170" priority="33" stopIfTrue="1">
      <formula>ISBLANK(D4)</formula>
    </cfRule>
  </conditionalFormatting>
  <conditionalFormatting sqref="F4">
    <cfRule type="expression" dxfId="169" priority="32" stopIfTrue="1">
      <formula>ISBLANK(F4)</formula>
    </cfRule>
  </conditionalFormatting>
  <conditionalFormatting sqref="H16">
    <cfRule type="expression" dxfId="168" priority="23" stopIfTrue="1">
      <formula>ISBLANK(H16)</formula>
    </cfRule>
  </conditionalFormatting>
  <conditionalFormatting sqref="D28 N28">
    <cfRule type="expression" dxfId="167" priority="19" stopIfTrue="1">
      <formula>ISBLANK(D28)</formula>
    </cfRule>
  </conditionalFormatting>
  <conditionalFormatting sqref="F28">
    <cfRule type="expression" dxfId="166" priority="18" stopIfTrue="1">
      <formula>ISBLANK(F28)</formula>
    </cfRule>
  </conditionalFormatting>
  <conditionalFormatting sqref="H22">
    <cfRule type="expression" dxfId="165" priority="20" stopIfTrue="1">
      <formula>ISBLANK(H22)</formula>
    </cfRule>
  </conditionalFormatting>
  <conditionalFormatting sqref="D22 N22">
    <cfRule type="expression" dxfId="164" priority="22" stopIfTrue="1">
      <formula>ISBLANK(D22)</formula>
    </cfRule>
  </conditionalFormatting>
  <conditionalFormatting sqref="F16">
    <cfRule type="expression" dxfId="163" priority="24" stopIfTrue="1">
      <formula>ISBLANK(F16)</formula>
    </cfRule>
  </conditionalFormatting>
  <conditionalFormatting sqref="H10">
    <cfRule type="expression" dxfId="162" priority="26" stopIfTrue="1">
      <formula>ISBLANK(H10)</formula>
    </cfRule>
  </conditionalFormatting>
  <conditionalFormatting sqref="D10 N10">
    <cfRule type="expression" dxfId="161" priority="28" stopIfTrue="1">
      <formula>ISBLANK(D10)</formula>
    </cfRule>
  </conditionalFormatting>
  <conditionalFormatting sqref="F10">
    <cfRule type="expression" dxfId="160" priority="27" stopIfTrue="1">
      <formula>ISBLANK(F10)</formula>
    </cfRule>
  </conditionalFormatting>
  <conditionalFormatting sqref="P4">
    <cfRule type="expression" dxfId="159" priority="31" stopIfTrue="1">
      <formula>ISBLANK(P4)</formula>
    </cfRule>
  </conditionalFormatting>
  <conditionalFormatting sqref="P11:P15 P17:P21 P23:P27 P29:P33 P35:P39 P41:P45">
    <cfRule type="expression" dxfId="158" priority="9" stopIfTrue="1">
      <formula>ISBLANK(P11)</formula>
    </cfRule>
  </conditionalFormatting>
  <conditionalFormatting sqref="H4">
    <cfRule type="expression" dxfId="157" priority="30" stopIfTrue="1">
      <formula>ISBLANK(H4)</formula>
    </cfRule>
  </conditionalFormatting>
  <conditionalFormatting sqref="D40 N40">
    <cfRule type="expression" dxfId="156" priority="13" stopIfTrue="1">
      <formula>ISBLANK(D40)</formula>
    </cfRule>
  </conditionalFormatting>
  <conditionalFormatting sqref="P5:P9">
    <cfRule type="expression" dxfId="155" priority="29" stopIfTrue="1">
      <formula>ISBLANK(P5)</formula>
    </cfRule>
  </conditionalFormatting>
  <conditionalFormatting sqref="D16 N16">
    <cfRule type="expression" dxfId="154" priority="25" stopIfTrue="1">
      <formula>ISBLANK(D16)</formula>
    </cfRule>
  </conditionalFormatting>
  <conditionalFormatting sqref="F22">
    <cfRule type="expression" dxfId="153" priority="21" stopIfTrue="1">
      <formula>ISBLANK(F22)</formula>
    </cfRule>
  </conditionalFormatting>
  <conditionalFormatting sqref="H28">
    <cfRule type="expression" dxfId="152" priority="17" stopIfTrue="1">
      <formula>ISBLANK(H28)</formula>
    </cfRule>
  </conditionalFormatting>
  <conditionalFormatting sqref="F34">
    <cfRule type="expression" dxfId="151" priority="15" stopIfTrue="1">
      <formula>ISBLANK(F34)</formula>
    </cfRule>
  </conditionalFormatting>
  <conditionalFormatting sqref="D34 N34">
    <cfRule type="expression" dxfId="150" priority="16" stopIfTrue="1">
      <formula>ISBLANK(D34)</formula>
    </cfRule>
  </conditionalFormatting>
  <conditionalFormatting sqref="H34">
    <cfRule type="expression" dxfId="149" priority="14" stopIfTrue="1">
      <formula>ISBLANK(H34)</formula>
    </cfRule>
  </conditionalFormatting>
  <conditionalFormatting sqref="F40">
    <cfRule type="expression" dxfId="148" priority="12" stopIfTrue="1">
      <formula>ISBLANK(F40)</formula>
    </cfRule>
  </conditionalFormatting>
  <conditionalFormatting sqref="H40">
    <cfRule type="expression" dxfId="147" priority="11" stopIfTrue="1">
      <formula>ISBLANK(H40)</formula>
    </cfRule>
  </conditionalFormatting>
  <conditionalFormatting sqref="P10 P16 P22 P28 P34 P40">
    <cfRule type="expression" dxfId="146" priority="10" stopIfTrue="1">
      <formula>ISBLANK(P10)</formula>
    </cfRule>
  </conditionalFormatting>
  <conditionalFormatting sqref="L16">
    <cfRule type="expression" dxfId="145" priority="6" stopIfTrue="1">
      <formula>ISBLANK(L16)</formula>
    </cfRule>
  </conditionalFormatting>
  <conditionalFormatting sqref="L22">
    <cfRule type="expression" dxfId="144" priority="5" stopIfTrue="1">
      <formula>ISBLANK(L22)</formula>
    </cfRule>
  </conditionalFormatting>
  <conditionalFormatting sqref="L10">
    <cfRule type="expression" dxfId="143" priority="7" stopIfTrue="1">
      <formula>ISBLANK(L10)</formula>
    </cfRule>
  </conditionalFormatting>
  <conditionalFormatting sqref="J4 L4">
    <cfRule type="expression" dxfId="142" priority="8" stopIfTrue="1">
      <formula>ISBLANK(J4)</formula>
    </cfRule>
  </conditionalFormatting>
  <conditionalFormatting sqref="L28">
    <cfRule type="expression" dxfId="141" priority="4" stopIfTrue="1">
      <formula>ISBLANK(L28)</formula>
    </cfRule>
  </conditionalFormatting>
  <conditionalFormatting sqref="L34">
    <cfRule type="expression" dxfId="140" priority="3" stopIfTrue="1">
      <formula>ISBLANK(L34)</formula>
    </cfRule>
  </conditionalFormatting>
  <conditionalFormatting sqref="L40">
    <cfRule type="expression" dxfId="139" priority="2" stopIfTrue="1">
      <formula>ISBLANK(L40)</formula>
    </cfRule>
  </conditionalFormatting>
  <conditionalFormatting sqref="J10 J16 J22 J28 J34 J40">
    <cfRule type="expression" dxfId="138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3" orientation="landscape" horizontalDpi="4294967293" vertic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49"/>
  <sheetViews>
    <sheetView tabSelected="1" zoomScale="25" zoomScaleNormal="25" workbookViewId="0">
      <selection activeCell="P6" sqref="P6"/>
    </sheetView>
  </sheetViews>
  <sheetFormatPr baseColWidth="10" defaultColWidth="11" defaultRowHeight="45.75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>
      <c r="B1" s="3"/>
      <c r="C1" s="3"/>
      <c r="E1" s="16" t="str">
        <f>NEUTRAL!C2</f>
        <v>Woche 38 vom 14.09.2026 bis zum 20.09.2026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308</v>
      </c>
      <c r="O1" s="172"/>
      <c r="P1" s="173"/>
    </row>
    <row r="2" spans="1:16" s="4" customFormat="1" ht="41.25" customHeight="1" thickBot="1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>
      <c r="A4" s="174" t="s">
        <v>0</v>
      </c>
      <c r="B4" s="157" t="str">
        <f>NEUTRAL!$B$4</f>
        <v>14.09.2026</v>
      </c>
      <c r="C4" s="41" t="str">
        <f ca="1">NEUTRAL!C4</f>
        <v>Rindsuppe mit Gemüse (ACGL)</v>
      </c>
      <c r="D4" s="168">
        <v>15</v>
      </c>
      <c r="E4" s="41" t="str">
        <f ca="1">NEUTRAL!E4</f>
        <v>Legierte Grießsuppe  (ACG)</v>
      </c>
      <c r="F4" s="168"/>
      <c r="G4" s="41" t="str">
        <f ca="1">NEUTRAL!G4</f>
        <v>Rindsuppe mit Gemüse (ACGL)</v>
      </c>
      <c r="H4" s="168">
        <v>4</v>
      </c>
      <c r="I4" s="41"/>
      <c r="J4" s="168">
        <v>6</v>
      </c>
      <c r="K4" s="41"/>
      <c r="L4" s="168"/>
      <c r="M4" s="36" t="str">
        <f ca="1">IF(ISBLANK(NEUTRAL!J4),"",NEUTRAL!J4)</f>
        <v>Legierte Grießsuppe  (ACG)</v>
      </c>
      <c r="N4" s="168">
        <v>15</v>
      </c>
      <c r="O4" s="62" t="str">
        <f>NEUTRAL!$L$5</f>
        <v>Milchspeise (AG)</v>
      </c>
      <c r="P4" s="63">
        <v>4</v>
      </c>
    </row>
    <row r="5" spans="1:16" s="6" customFormat="1" ht="45" customHeight="1">
      <c r="A5" s="174"/>
      <c r="B5" s="157"/>
      <c r="C5" s="39" t="str">
        <f ca="1">NEUTRAL!C5</f>
        <v>Spaghetti Bolognese  (AGL)</v>
      </c>
      <c r="D5" s="168"/>
      <c r="E5" s="39" t="str">
        <f ca="1">NEUTRAL!E5</f>
        <v>Gemüsestrudel  (ACGL)</v>
      </c>
      <c r="F5" s="168"/>
      <c r="G5" s="39" t="str">
        <f ca="1">NEUTRAL!G5</f>
        <v>Mohnauflauf (ACG)</v>
      </c>
      <c r="H5" s="168"/>
      <c r="I5" s="39" t="str">
        <f ca="1">NEUTRAL!I5</f>
        <v xml:space="preserve"> Nudelflan (ACFG)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</v>
      </c>
      <c r="J6" s="168"/>
      <c r="K6" s="41" t="e">
        <f>NEUTRAL!#REF!</f>
        <v>#REF!</v>
      </c>
      <c r="L6" s="168"/>
      <c r="M6" s="39" t="str">
        <f ca="1">IF(ISBLANK(NEUTRAL!J6),"",NEUTRAL!J6)</f>
        <v>Rindfleischsalat (CO)</v>
      </c>
      <c r="N6" s="168"/>
      <c r="O6" s="64" t="str">
        <f>NEUTRAL!$L$15</f>
        <v>Debreziner,  Senf, Kren, Brot (ALMO)</v>
      </c>
      <c r="P6" s="65"/>
    </row>
    <row r="7" spans="1:16" s="6" customFormat="1" ht="45" customHeight="1">
      <c r="A7" s="174"/>
      <c r="B7" s="157"/>
      <c r="C7" s="41" t="str">
        <f ca="1">NEUTRAL!C7</f>
        <v xml:space="preserve">Parmesan </v>
      </c>
      <c r="D7" s="168"/>
      <c r="E7" s="41" t="str">
        <f ca="1">NEUTRAL!E7</f>
        <v>Knoblauchsauce (AFGL)</v>
      </c>
      <c r="F7" s="168"/>
      <c r="G7" s="41" t="str">
        <f ca="1">NEUTRAL!G7</f>
        <v xml:space="preserve"> Zwetschkensauce</v>
      </c>
      <c r="H7" s="168"/>
      <c r="I7" s="41" t="str">
        <f ca="1">NEUTRAL!I7</f>
        <v xml:space="preserve"> passierter Bolognesesauce  (GL)</v>
      </c>
      <c r="J7" s="168"/>
      <c r="K7" s="41"/>
      <c r="L7" s="168"/>
      <c r="M7" s="41" t="str">
        <f ca="1">IF(ISBLANK(NEUTRAL!J7),"",NEUTRAL!J7)</f>
        <v xml:space="preserve"> Brot (A)</v>
      </c>
      <c r="N7" s="168"/>
      <c r="O7" s="64" t="str">
        <f>NEUTRAL!$L$20</f>
        <v>Käsetoast, Ketchup (AG)</v>
      </c>
      <c r="P7" s="65"/>
    </row>
    <row r="8" spans="1:16" s="6" customFormat="1" ht="45" customHeight="1">
      <c r="A8" s="174"/>
      <c r="B8" s="157"/>
      <c r="C8" s="41" t="str">
        <f ca="1">NEUTRAL!C8</f>
        <v xml:space="preserve"> Königskuchen (ACGHO)</v>
      </c>
      <c r="D8" s="168"/>
      <c r="E8" s="41" t="str">
        <f ca="1">NEUTRAL!E8</f>
        <v xml:space="preserve"> Königskuchen (ACGHO)</v>
      </c>
      <c r="F8" s="168"/>
      <c r="G8" s="41" t="str">
        <f ca="1">NEUTRAL!G8</f>
        <v xml:space="preserve"> Königskuchen (ACGHO)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>
      <c r="A9" s="175"/>
      <c r="B9" s="158"/>
      <c r="C9" s="45" t="str">
        <f ca="1">NEUTRAL!C9</f>
        <v xml:space="preserve">1606 Kcal / 84 g Fett / 58 g Proteine / 148 g KH / 12,3 BE </v>
      </c>
      <c r="D9" s="169"/>
      <c r="E9" s="45" t="str">
        <f ca="1">NEUTRAL!E9</f>
        <v xml:space="preserve">1342 Kcal / 74 g Fett / 30 g Proteine / 133 g KH / 11 BE </v>
      </c>
      <c r="F9" s="169"/>
      <c r="G9" s="45" t="str">
        <f ca="1">NEUTRAL!G9</f>
        <v xml:space="preserve">1478 Kcal / 80 g Fett / 39 g Proteine / 142 g KH / 11,8 BE </v>
      </c>
      <c r="H9" s="169"/>
      <c r="I9" s="45" t="str">
        <f ca="1">NEUTRAL!I9</f>
        <v xml:space="preserve">519 Kcal / 32 g Fett / 25 g Proteine / 31 g KH / 2,6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604 Kcal / 32 g Fett / 41 g Proteine / 36 g KH / 3 BE </v>
      </c>
      <c r="N9" s="169"/>
      <c r="O9" s="66"/>
      <c r="P9" s="67" t="s">
        <v>304</v>
      </c>
    </row>
    <row r="10" spans="1:16" s="6" customFormat="1" ht="45" customHeight="1">
      <c r="A10" s="176" t="s">
        <v>11</v>
      </c>
      <c r="B10" s="156">
        <f>B4+1</f>
        <v>46280</v>
      </c>
      <c r="C10" s="41" t="str">
        <f ca="1">NEUTRAL!C10</f>
        <v>Rindsuppe mit Gemüsestreifen (ACGL)</v>
      </c>
      <c r="D10" s="170">
        <v>15</v>
      </c>
      <c r="E10" s="36" t="str">
        <f ca="1">NEUTRAL!E10</f>
        <v>Zucchinicremesuppe (GL)</v>
      </c>
      <c r="F10" s="170"/>
      <c r="G10" s="36" t="str">
        <f ca="1">NEUTRAL!G10</f>
        <v>Rindsuppe mit Gemüsestreifen (ACGL)</v>
      </c>
      <c r="H10" s="170">
        <v>4</v>
      </c>
      <c r="I10" s="41"/>
      <c r="J10" s="168">
        <v>6</v>
      </c>
      <c r="K10" s="41"/>
      <c r="L10" s="170"/>
      <c r="M10" s="36" t="str">
        <f ca="1">IF(ISBLANK(NEUTRAL!J10),"",NEUTRAL!J10)</f>
        <v>Zucchinicremesuppe (GL)</v>
      </c>
      <c r="N10" s="170">
        <v>15</v>
      </c>
      <c r="O10" s="68" t="str">
        <f>NEUTRAL!$L$5</f>
        <v>Milchspeise (AG)</v>
      </c>
      <c r="P10" s="69">
        <v>4</v>
      </c>
    </row>
    <row r="11" spans="1:16" s="6" customFormat="1" ht="45" customHeight="1">
      <c r="A11" s="174"/>
      <c r="B11" s="157"/>
      <c r="C11" s="39" t="str">
        <f ca="1">NEUTRAL!C11</f>
        <v xml:space="preserve"> Rindfleisch Süß Sauer (AF)</v>
      </c>
      <c r="D11" s="168"/>
      <c r="E11" s="39" t="str">
        <f ca="1">NEUTRAL!E11</f>
        <v>Penne mit Tomatensauce  (ACO)</v>
      </c>
      <c r="F11" s="168"/>
      <c r="G11" s="39" t="str">
        <f ca="1">NEUTRAL!G11</f>
        <v xml:space="preserve"> Erdbeerauflauf (ACG)</v>
      </c>
      <c r="H11" s="168"/>
      <c r="I11" s="39" t="str">
        <f ca="1">NEUTRAL!I11</f>
        <v xml:space="preserve"> Schinkenflan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/>
    </row>
    <row r="12" spans="1:16" s="6" customFormat="1" ht="45" customHeight="1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 xml:space="preserve">Parmesan </v>
      </c>
      <c r="F12" s="168"/>
      <c r="G12" s="41" t="str">
        <f ca="1">NEUTRAL!G12</f>
        <v/>
      </c>
      <c r="H12" s="168"/>
      <c r="I12" s="41" t="str">
        <f ca="1">NEUTRAL!I12</f>
        <v xml:space="preserve">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>Hühnersuppentopf  (ACL)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>
      <c r="A13" s="174"/>
      <c r="B13" s="157"/>
      <c r="C13" s="41" t="str">
        <f ca="1">NEUTRAL!C13</f>
        <v xml:space="preserve"> Reis  (G)</v>
      </c>
      <c r="D13" s="168"/>
      <c r="E13" s="41" t="str">
        <f ca="1">NEUTRAL!E13</f>
        <v xml:space="preserve"> Salat (MO)</v>
      </c>
      <c r="F13" s="168"/>
      <c r="G13" s="41" t="str">
        <f ca="1">NEUTRAL!G13</f>
        <v/>
      </c>
      <c r="H13" s="168"/>
      <c r="I13" s="41" t="str">
        <f ca="1">NEUTRAL!I13</f>
        <v xml:space="preserve"> Erdäpfelpüree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>
      <c r="A14" s="174"/>
      <c r="B14" s="157"/>
      <c r="C14" s="41" t="str">
        <f ca="1">NEUTRAL!C14</f>
        <v xml:space="preserve">Obst </v>
      </c>
      <c r="D14" s="168"/>
      <c r="E14" s="41" t="str">
        <f ca="1">NEUTRAL!E14</f>
        <v xml:space="preserve">Obst </v>
      </c>
      <c r="F14" s="168"/>
      <c r="G14" s="41" t="str">
        <f ca="1">NEUTRAL!G14</f>
        <v xml:space="preserve">Obst 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>
      <c r="A15" s="175"/>
      <c r="B15" s="158"/>
      <c r="C15" s="45" t="str">
        <f ca="1">NEUTRAL!C15</f>
        <v xml:space="preserve">918 Kcal / 22 g Fett / 40 g Proteine / 137 g KH / 11,3 BE </v>
      </c>
      <c r="D15" s="169"/>
      <c r="E15" s="45" t="str">
        <f ca="1">NEUTRAL!E15</f>
        <v xml:space="preserve">711 Kcal / 20 g Fett / 25 g Proteine / 104 g KH / 8,6 BE </v>
      </c>
      <c r="F15" s="169"/>
      <c r="G15" s="45" t="str">
        <f ca="1">NEUTRAL!G15</f>
        <v xml:space="preserve">622 Kcal / 18 g Fett / 26 g Proteine / 88 g KH / 7,2 BE </v>
      </c>
      <c r="H15" s="169"/>
      <c r="I15" s="45" t="str">
        <f ca="1">NEUTRAL!I15</f>
        <v xml:space="preserve">457 Kcal / 31 g Fett / 23 g Proteine / 21 g KH / 1,7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342 Kcal / 12 g Fett / 19 g Proteine / 37 g KH / 3,2 BE </v>
      </c>
      <c r="N15" s="169"/>
      <c r="O15" s="66"/>
      <c r="P15" s="71" t="s">
        <v>304</v>
      </c>
    </row>
    <row r="16" spans="1:16" s="6" customFormat="1" ht="45" customHeight="1">
      <c r="A16" s="176" t="s">
        <v>10</v>
      </c>
      <c r="B16" s="156">
        <f>B10+1</f>
        <v>46281</v>
      </c>
      <c r="C16" s="41" t="str">
        <f ca="1">NEUTRAL!C16</f>
        <v>Schöberlsuppe (ACG)</v>
      </c>
      <c r="D16" s="170">
        <v>15</v>
      </c>
      <c r="E16" s="36" t="str">
        <f ca="1">NEUTRAL!E16</f>
        <v>Champignoncremesuppe  (GL)</v>
      </c>
      <c r="F16" s="170">
        <v>2</v>
      </c>
      <c r="G16" s="36" t="str">
        <f ca="1">NEUTRAL!G16</f>
        <v>Schöberlsuppe (ACG)</v>
      </c>
      <c r="H16" s="170">
        <v>2</v>
      </c>
      <c r="I16" s="41"/>
      <c r="J16" s="168">
        <v>6</v>
      </c>
      <c r="K16" s="41"/>
      <c r="L16" s="170"/>
      <c r="M16" s="36" t="str">
        <f ca="1">NEUTRAL!J16</f>
        <v>Champignoncremesuppe  (GL)</v>
      </c>
      <c r="N16" s="170">
        <v>15</v>
      </c>
      <c r="O16" s="68" t="str">
        <f>NEUTRAL!$L$5</f>
        <v>Milchspeise (AG)</v>
      </c>
      <c r="P16" s="69">
        <v>4</v>
      </c>
    </row>
    <row r="17" spans="1:16" s="6" customFormat="1" ht="45" customHeight="1">
      <c r="A17" s="174"/>
      <c r="B17" s="157"/>
      <c r="C17" s="39" t="str">
        <f ca="1">NEUTRAL!C17</f>
        <v>Cevapcici</v>
      </c>
      <c r="D17" s="168"/>
      <c r="E17" s="39" t="str">
        <f ca="1">NEUTRAL!E17</f>
        <v>Gefüllter Kohlrabi (AGL)</v>
      </c>
      <c r="F17" s="168"/>
      <c r="G17" s="39" t="str">
        <f ca="1">NEUTRAL!G17</f>
        <v>Mohnnudeln  (ACG)</v>
      </c>
      <c r="H17" s="168"/>
      <c r="I17" s="39" t="str">
        <f ca="1">NEUTRAL!I17</f>
        <v xml:space="preserve"> Pürierte Cevapcici (ACG)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>
        <v>1</v>
      </c>
    </row>
    <row r="18" spans="1:16" s="6" customFormat="1" ht="45" customHeight="1">
      <c r="A18" s="174"/>
      <c r="B18" s="157"/>
      <c r="C18" s="41" t="str">
        <f ca="1">NEUTRAL!C18</f>
        <v xml:space="preserve">Bratkartoffeln 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Erdäpfelpüree (G)</v>
      </c>
      <c r="J18" s="168"/>
      <c r="K18" s="41" t="e">
        <f>NEUTRAL!#REF!</f>
        <v>#REF!</v>
      </c>
      <c r="L18" s="168"/>
      <c r="M18" s="39" t="str">
        <f ca="1">NEUTRAL!J18</f>
        <v xml:space="preserve"> Schweizer Wurstsalat (GM)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>
      <c r="A19" s="174"/>
      <c r="B19" s="157"/>
      <c r="C19" s="41" t="str">
        <f ca="1">NEUTRAL!C19</f>
        <v>Zwiebelsenf (GM)</v>
      </c>
      <c r="D19" s="168"/>
      <c r="E19" s="41" t="str">
        <f ca="1">NEUTRAL!E19</f>
        <v>Käsesauce (AFGL)</v>
      </c>
      <c r="F19" s="168"/>
      <c r="G19" s="41" t="str">
        <f ca="1">NEUTRAL!G19</f>
        <v xml:space="preserve">Apfelmus </v>
      </c>
      <c r="H19" s="168"/>
      <c r="I19" s="41" t="str">
        <f ca="1">NEUTRAL!I19</f>
        <v xml:space="preserve"> Senf (M)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>
      <c r="A20" s="174"/>
      <c r="B20" s="157"/>
      <c r="C20" s="41" t="str">
        <f ca="1">NEUTRAL!C20</f>
        <v xml:space="preserve"> Kuchen mit Marillen (G)</v>
      </c>
      <c r="D20" s="168"/>
      <c r="E20" s="41" t="str">
        <f ca="1">NEUTRAL!E20</f>
        <v xml:space="preserve"> Kuchen mit Marillen (G)</v>
      </c>
      <c r="F20" s="168"/>
      <c r="G20" s="41" t="str">
        <f ca="1">NEUTRAL!G20</f>
        <v xml:space="preserve"> Kuchen mit Marillen (G)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>
      <c r="A21" s="175"/>
      <c r="B21" s="158"/>
      <c r="C21" s="45" t="str">
        <f ca="1">NEUTRAL!C21</f>
        <v xml:space="preserve">644 Kcal / 27 g Fett / 33 g Proteine / 62 g KH / 5,2 BE </v>
      </c>
      <c r="D21" s="169"/>
      <c r="E21" s="45" t="str">
        <f ca="1">NEUTRAL!E21</f>
        <v xml:space="preserve">944 Kcal / 50 g Fett / 39 g Proteine / 79 g KH / 6,5 BE </v>
      </c>
      <c r="F21" s="169"/>
      <c r="G21" s="45" t="str">
        <f ca="1">NEUTRAL!G21</f>
        <v xml:space="preserve">776 Kcal / 27 g Fett / 22 g Proteine / 106 g KH / 8,8 BE </v>
      </c>
      <c r="H21" s="169"/>
      <c r="I21" s="45" t="str">
        <f ca="1">NEUTRAL!I21</f>
        <v xml:space="preserve">291 Kcal / 19 g Fett / 18 g Proteine / 11 g KH / 0,9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>
      <c r="A22" s="176" t="s">
        <v>12</v>
      </c>
      <c r="B22" s="156">
        <f>B16+1</f>
        <v>46282</v>
      </c>
      <c r="C22" s="41" t="str">
        <f ca="1">NEUTRAL!C22</f>
        <v>Backerbsensuppe  (ACGL)</v>
      </c>
      <c r="D22" s="170">
        <v>13</v>
      </c>
      <c r="E22" s="36" t="str">
        <f ca="1">NEUTRAL!E22</f>
        <v>Karottencremesuppe (AGL)</v>
      </c>
      <c r="F22" s="170">
        <v>4</v>
      </c>
      <c r="G22" s="36" t="str">
        <f ca="1">NEUTRAL!G22</f>
        <v>Backerbsensuppe  (ACGL)</v>
      </c>
      <c r="H22" s="170">
        <v>2</v>
      </c>
      <c r="I22" s="41"/>
      <c r="J22" s="168">
        <v>6</v>
      </c>
      <c r="K22" s="41"/>
      <c r="L22" s="170"/>
      <c r="M22" s="36" t="str">
        <f ca="1">IF(ISBLANK(NEUTRAL!J22),"",NEUTRAL!J22)</f>
        <v>Karottencremesuppe (AGL)</v>
      </c>
      <c r="N22" s="170">
        <v>15</v>
      </c>
      <c r="O22" s="68" t="str">
        <f>NEUTRAL!$L$5</f>
        <v>Milchspeise (AG)</v>
      </c>
      <c r="P22" s="69">
        <v>4</v>
      </c>
    </row>
    <row r="23" spans="1:16" s="6" customFormat="1" ht="45" customHeight="1">
      <c r="A23" s="174"/>
      <c r="B23" s="157"/>
      <c r="C23" s="39" t="str">
        <f ca="1">NEUTRAL!C23</f>
        <v xml:space="preserve"> Gekochter Selchschopf  (GLO)</v>
      </c>
      <c r="D23" s="168"/>
      <c r="E23" s="39" t="str">
        <f ca="1">NEUTRAL!E23</f>
        <v>Krautfleckerln  (AC)</v>
      </c>
      <c r="F23" s="168"/>
      <c r="G23" s="39" t="str">
        <f ca="1">NEUTRAL!G23</f>
        <v xml:space="preserve"> Nußpalatschinken  (ACGH)</v>
      </c>
      <c r="H23" s="168"/>
      <c r="I23" s="39" t="str">
        <f ca="1">NEUTRAL!I23</f>
        <v xml:space="preserve"> Selchflan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/>
    </row>
    <row r="24" spans="1:16" s="6" customFormat="1" ht="45" customHeight="1">
      <c r="A24" s="174"/>
      <c r="B24" s="157"/>
      <c r="C24" s="41" t="str">
        <f ca="1">NEUTRAL!C24</f>
        <v xml:space="preserve"> mit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mit</v>
      </c>
      <c r="H24" s="168"/>
      <c r="I24" s="41" t="str">
        <f ca="1">NEUTRAL!I24</f>
        <v xml:space="preserve"> mit</v>
      </c>
      <c r="J24" s="168"/>
      <c r="K24" s="41" t="e">
        <f>NEUTRAL!#REF!</f>
        <v>#REF!</v>
      </c>
      <c r="L24" s="168"/>
      <c r="M24" s="39" t="str">
        <f ca="1">IF(ISBLANK(NEUTRAL!J24),"",NEUTRAL!J24)</f>
        <v xml:space="preserve"> Erdäpfelpuffer (C)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>
      <c r="A25" s="174"/>
      <c r="B25" s="157"/>
      <c r="C25" s="41" t="str">
        <f ca="1">NEUTRAL!C25</f>
        <v>Krautfleckerln  (AC)</v>
      </c>
      <c r="D25" s="168"/>
      <c r="E25" s="41" t="str">
        <f ca="1">NEUTRAL!E25</f>
        <v xml:space="preserve"> Salat (MO)</v>
      </c>
      <c r="F25" s="168"/>
      <c r="G25" s="41" t="str">
        <f ca="1">NEUTRAL!G25</f>
        <v xml:space="preserve"> Schokosauce (G)</v>
      </c>
      <c r="H25" s="168"/>
      <c r="I25" s="41" t="str">
        <f ca="1">NEUTRAL!I25</f>
        <v>pürierten Krautfleckerln (AC)</v>
      </c>
      <c r="J25" s="168"/>
      <c r="K25" s="41"/>
      <c r="L25" s="168"/>
      <c r="M25" s="41" t="str">
        <f ca="1">IF(ISBLANK(NEUTRAL!J25),"",NEUTRAL!J25)</f>
        <v xml:space="preserve"> mit Apfelmus </v>
      </c>
      <c r="N25" s="168"/>
      <c r="O25" s="64" t="str">
        <f>NEUTRAL!$L$20</f>
        <v>Käsetoast, Ketchup (AG)</v>
      </c>
      <c r="P25" s="70"/>
    </row>
    <row r="26" spans="1:16" s="6" customFormat="1" ht="45" customHeight="1">
      <c r="A26" s="174"/>
      <c r="B26" s="157"/>
      <c r="C26" s="41" t="str">
        <f ca="1">NEUTRAL!C26</f>
        <v>Fruchtkuchen (G)</v>
      </c>
      <c r="D26" s="168"/>
      <c r="E26" s="41" t="str">
        <f ca="1">NEUTRAL!E26</f>
        <v>Fruchtkuchen (G)</v>
      </c>
      <c r="F26" s="168"/>
      <c r="G26" s="41" t="str">
        <f ca="1">NEUTRAL!G26</f>
        <v>Fruchtkuchen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>
        <v>1</v>
      </c>
    </row>
    <row r="27" spans="1:16" s="6" customFormat="1" ht="45" customHeight="1" thickBot="1">
      <c r="A27" s="175"/>
      <c r="B27" s="158"/>
      <c r="C27" s="45" t="str">
        <f ca="1">NEUTRAL!C27</f>
        <v xml:space="preserve">1045 Kcal / 48 g Fett / 54 g Proteine / 93 g KH / 7,8 BE </v>
      </c>
      <c r="D27" s="169"/>
      <c r="E27" s="45" t="str">
        <f ca="1">NEUTRAL!E27</f>
        <v xml:space="preserve">770 Kcal / 34 g Fett / 21 g Proteine / 90 g KH / 7,6 BE </v>
      </c>
      <c r="F27" s="169"/>
      <c r="G27" s="45" t="str">
        <f ca="1">NEUTRAL!G27</f>
        <v xml:space="preserve">3273 Kcal / 55 g Fett / 56 g Proteine / 617 g KH / 51,4 BE </v>
      </c>
      <c r="H27" s="169"/>
      <c r="I27" s="45" t="str">
        <f ca="1">NEUTRAL!I27</f>
        <v xml:space="preserve">724 Kcal / 29 g Fett / 32 g Proteine / 81 g KH / 6,8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567 Kcal / 24 g Fett / 17 g Proteine / 69 g KH / 5,7 BE </v>
      </c>
      <c r="N27" s="169"/>
      <c r="O27" s="66"/>
      <c r="P27" s="71" t="s">
        <v>304</v>
      </c>
    </row>
    <row r="28" spans="1:16" s="6" customFormat="1" ht="45" customHeight="1">
      <c r="A28" s="176" t="s">
        <v>6</v>
      </c>
      <c r="B28" s="156">
        <f>B22+1</f>
        <v>46283</v>
      </c>
      <c r="C28" s="41" t="str">
        <f ca="1">NEUTRAL!C28</f>
        <v>Rindsuppe mit Parmesannockerl (ACGL)</v>
      </c>
      <c r="D28" s="170">
        <v>10</v>
      </c>
      <c r="E28" s="36" t="str">
        <f ca="1">NEUTRAL!E28</f>
        <v>Maiscremesuppe  (AG)</v>
      </c>
      <c r="F28" s="170">
        <v>7</v>
      </c>
      <c r="G28" s="36" t="str">
        <f ca="1">NEUTRAL!G28</f>
        <v>Rindsuppe mit Parmesannockerl (ACGL)</v>
      </c>
      <c r="H28" s="170">
        <v>2</v>
      </c>
      <c r="I28" s="41"/>
      <c r="J28" s="168">
        <v>6</v>
      </c>
      <c r="K28" s="41"/>
      <c r="L28" s="170"/>
      <c r="M28" s="36" t="str">
        <f ca="1">IF(ISBLANK(NEUTRAL!J28),"",NEUTRAL!J28)</f>
        <v>Maiscremesuppe  (AG)</v>
      </c>
      <c r="N28" s="170">
        <v>15</v>
      </c>
      <c r="O28" s="68" t="str">
        <f>NEUTRAL!$L$5</f>
        <v>Milchspeise (AG)</v>
      </c>
      <c r="P28" s="69">
        <v>4</v>
      </c>
    </row>
    <row r="29" spans="1:16" s="6" customFormat="1" ht="45" customHeight="1">
      <c r="A29" s="174"/>
      <c r="B29" s="157"/>
      <c r="C29" s="39" t="str">
        <f ca="1">NEUTRAL!C29</f>
        <v>Fisch gebacken  (ACDG)</v>
      </c>
      <c r="D29" s="168"/>
      <c r="E29" s="39" t="str">
        <f ca="1">NEUTRAL!E29</f>
        <v>Fischfilet "Müllerin" (ADFG)</v>
      </c>
      <c r="F29" s="168"/>
      <c r="G29" s="39" t="str">
        <f ca="1">NEUTRAL!G29</f>
        <v>Apfelstrudel (AG)</v>
      </c>
      <c r="H29" s="168"/>
      <c r="I29" s="39" t="str">
        <f ca="1">NEUTRAL!I29</f>
        <v xml:space="preserve"> Herzhafter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 xml:space="preserve"> mit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mit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Extrawurst (ACM)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>
      <c r="A31" s="174"/>
      <c r="B31" s="157"/>
      <c r="C31" s="41" t="str">
        <f ca="1">NEUTRAL!C31</f>
        <v>Kartoffelsalat  (LM)</v>
      </c>
      <c r="D31" s="168"/>
      <c r="E31" s="41" t="str">
        <f ca="1">NEUTRAL!E31</f>
        <v>Kartoffelsalat  (LM)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püriertem Kartoffelsalat  (LM)</v>
      </c>
      <c r="J31" s="168"/>
      <c r="K31" s="41"/>
      <c r="L31" s="168"/>
      <c r="M31" s="41" t="str">
        <f ca="1">IF(ISBLANK(NEUTRAL!J31),"",NEUTRAL!J31)</f>
        <v>Brot (A)</v>
      </c>
      <c r="N31" s="168"/>
      <c r="O31" s="64" t="str">
        <f>NEUTRAL!$L$20</f>
        <v>Käsetoast, Ketchup (AG)</v>
      </c>
      <c r="P31" s="70"/>
    </row>
    <row r="32" spans="1:16" s="6" customFormat="1" ht="45" customHeight="1">
      <c r="A32" s="174"/>
      <c r="B32" s="157"/>
      <c r="C32" s="41" t="str">
        <f ca="1">NEUTRAL!C32</f>
        <v>Fruchtkuchen</v>
      </c>
      <c r="D32" s="168"/>
      <c r="E32" s="41" t="str">
        <f ca="1">NEUTRAL!E32</f>
        <v>Fruchtkuchen</v>
      </c>
      <c r="F32" s="168"/>
      <c r="G32" s="41" t="str">
        <f ca="1">NEUTRAL!G32</f>
        <v>Fruchtkuchen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>
      <c r="A33" s="175"/>
      <c r="B33" s="158"/>
      <c r="C33" s="45" t="str">
        <f ca="1">NEUTRAL!C33</f>
        <v xml:space="preserve">844 Kcal / 20 g Fett / 50 g Proteine / 110 g KH / 9,2 BE </v>
      </c>
      <c r="D33" s="169"/>
      <c r="E33" s="45" t="str">
        <f ca="1">NEUTRAL!E33</f>
        <v xml:space="preserve">891 Kcal / 53 g Fett / 34 g Proteine / 65 g KH / 5,4 BE </v>
      </c>
      <c r="F33" s="169"/>
      <c r="G33" s="45" t="str">
        <f ca="1">NEUTRAL!G33</f>
        <v xml:space="preserve">1085 Kcal / 35 g Fett / 22 g Proteine / 162 g KH / 13,5 BE </v>
      </c>
      <c r="H33" s="169"/>
      <c r="I33" s="45" t="str">
        <f ca="1">NEUTRAL!I33</f>
        <v xml:space="preserve">302 Kcal / 15 g Fett / 14 g Proteine / 26 g KH / 2,1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1195 Kcal / 73 g Fett / 41 g Proteine / 88 g KH / 7,4 BE </v>
      </c>
      <c r="N33" s="169"/>
      <c r="O33" s="66"/>
      <c r="P33" s="71" t="s">
        <v>304</v>
      </c>
    </row>
    <row r="34" spans="1:16" s="6" customFormat="1" ht="45" customHeight="1">
      <c r="A34" s="176" t="s">
        <v>13</v>
      </c>
      <c r="B34" s="156">
        <f>B28+1</f>
        <v>46284</v>
      </c>
      <c r="C34" s="41" t="str">
        <f ca="1">NEUTRAL!C34</f>
        <v>Buchstabensuppe (ACGL)</v>
      </c>
      <c r="D34" s="170">
        <v>15</v>
      </c>
      <c r="E34" s="36" t="str">
        <f ca="1">NEUTRAL!E34</f>
        <v>Lauchcremesuppe  (AGL)</v>
      </c>
      <c r="F34" s="170">
        <v>4</v>
      </c>
      <c r="G34" s="36" t="str">
        <f ca="1">NEUTRAL!G34</f>
        <v>Buchstabensuppe (ACGL)</v>
      </c>
      <c r="H34" s="170"/>
      <c r="I34" s="41"/>
      <c r="J34" s="168">
        <v>6</v>
      </c>
      <c r="K34" s="41"/>
      <c r="L34" s="170"/>
      <c r="M34" s="36" t="str">
        <f ca="1">IF(ISBLANK(NEUTRAL!J34),"",NEUTRAL!J34)</f>
        <v>Lauchcremesuppe  (AGL)</v>
      </c>
      <c r="N34" s="170">
        <v>15</v>
      </c>
      <c r="O34" s="68" t="str">
        <f>NEUTRAL!$L$5</f>
        <v>Milchspeise (AG)</v>
      </c>
      <c r="P34" s="69">
        <v>4</v>
      </c>
    </row>
    <row r="35" spans="1:16" s="6" customFormat="1" ht="45" customHeight="1">
      <c r="A35" s="174"/>
      <c r="B35" s="157"/>
      <c r="C35" s="39" t="str">
        <f ca="1">NEUTRAL!C35</f>
        <v>Surbraten  (GL)</v>
      </c>
      <c r="D35" s="168"/>
      <c r="E35" s="39" t="str">
        <f ca="1">NEUTRAL!E35</f>
        <v>Schlutzkrapfen  (ACG)</v>
      </c>
      <c r="F35" s="168"/>
      <c r="G35" s="39" t="str">
        <f ca="1">NEUTRAL!G35</f>
        <v>Topfenauflauf (ACG)</v>
      </c>
      <c r="H35" s="168"/>
      <c r="I35" s="39" t="str">
        <f ca="1">NEUTRAL!I35</f>
        <v xml:space="preserve"> Bratlflan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>
      <c r="A36" s="174"/>
      <c r="B36" s="157"/>
      <c r="C36" s="41" t="str">
        <f ca="1">NEUTRAL!C36</f>
        <v>Sauerkraut (M)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Erdäpfel-Zwiebelpüree (G)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Bratwurst, Senf, Kren (MO)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>
      <c r="A37" s="174"/>
      <c r="B37" s="157"/>
      <c r="C37" s="41" t="str">
        <f ca="1">NEUTRAL!C37</f>
        <v>Kartoffelknödel  (AC)</v>
      </c>
      <c r="D37" s="168"/>
      <c r="E37" s="41" t="str">
        <f ca="1">NEUTRAL!E37</f>
        <v>braune Butter (G)</v>
      </c>
      <c r="F37" s="168"/>
      <c r="G37" s="41" t="str">
        <f ca="1">NEUTRAL!G37</f>
        <v xml:space="preserve"> Birnenstücken</v>
      </c>
      <c r="H37" s="168"/>
      <c r="I37" s="41" t="str">
        <f ca="1">NEUTRAL!I37</f>
        <v xml:space="preserve"> püriertes Sauerkraut (G)</v>
      </c>
      <c r="J37" s="168"/>
      <c r="K37" s="41"/>
      <c r="L37" s="168"/>
      <c r="M37" s="41" t="str">
        <f ca="1">IF(ISBLANK(NEUTRAL!J37),"",NEUTRAL!J37)</f>
        <v xml:space="preserve"> Brot (AG)</v>
      </c>
      <c r="N37" s="168"/>
      <c r="O37" s="64" t="str">
        <f>NEUTRAL!$L$20</f>
        <v>Käsetoast, Ketchup (AG)</v>
      </c>
      <c r="P37" s="70"/>
    </row>
    <row r="38" spans="1:16" s="6" customFormat="1" ht="45" customHeight="1">
      <c r="A38" s="174"/>
      <c r="B38" s="157"/>
      <c r="C38" s="41" t="str">
        <f ca="1">NEUTRAL!C38</f>
        <v xml:space="preserve"> Biskuitroulade (AC)</v>
      </c>
      <c r="D38" s="168"/>
      <c r="E38" s="41" t="str">
        <f ca="1">NEUTRAL!E38</f>
        <v xml:space="preserve"> Biskuitroulade (AC)</v>
      </c>
      <c r="F38" s="168"/>
      <c r="G38" s="41" t="str">
        <f ca="1">NEUTRAL!G38</f>
        <v xml:space="preserve"> Biskuitroulade (AC)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>
      <c r="A39" s="175"/>
      <c r="B39" s="158"/>
      <c r="C39" s="45" t="str">
        <f ca="1">NEUTRAL!C39</f>
        <v xml:space="preserve">1055 Kcal / 64 g Fett / 51 g Proteine / 67 g KH / 5,7 BE </v>
      </c>
      <c r="D39" s="169"/>
      <c r="E39" s="45" t="str">
        <f ca="1">NEUTRAL!E39</f>
        <v xml:space="preserve">858 Kcal / 49 g Fett / 26 g Proteine / 76 g KH / 6,4 BE </v>
      </c>
      <c r="F39" s="169"/>
      <c r="G39" s="45" t="str">
        <f ca="1">NEUTRAL!G39</f>
        <v xml:space="preserve">739 Kcal / 26 g Fett / 34 g Proteine / 90 g KH / 7,6 BE </v>
      </c>
      <c r="H39" s="169"/>
      <c r="I39" s="45" t="str">
        <f ca="1">NEUTRAL!I39</f>
        <v xml:space="preserve">399 Kcal / 26 g Fett / 20 g Proteine / 18 g KH / 1,5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817 Kcal / 57 g Fett / 30 g Proteine / 41 g KH / 3,4 BE </v>
      </c>
      <c r="N39" s="169"/>
      <c r="O39" s="66"/>
      <c r="P39" s="71" t="s">
        <v>304</v>
      </c>
    </row>
    <row r="40" spans="1:16" s="6" customFormat="1" ht="45" customHeight="1">
      <c r="A40" s="184" t="s">
        <v>14</v>
      </c>
      <c r="B40" s="150">
        <f>B34+1</f>
        <v>46285</v>
      </c>
      <c r="C40" s="41" t="str">
        <f ca="1">NEUTRAL!C40</f>
        <v>Rindsuppe mit Grießdukaten (ACGL)</v>
      </c>
      <c r="D40" s="170">
        <v>15</v>
      </c>
      <c r="E40" s="36" t="str">
        <f ca="1">NEUTRAL!E40</f>
        <v>Schwarzwurzelcremesuppe  (AGL)</v>
      </c>
      <c r="F40" s="170">
        <v>4</v>
      </c>
      <c r="G40" s="36" t="str">
        <f ca="1">NEUTRAL!G40</f>
        <v>Rindsuppe mit Grießdukaten (ACGL)</v>
      </c>
      <c r="H40" s="170"/>
      <c r="I40" s="41"/>
      <c r="J40" s="168">
        <v>6</v>
      </c>
      <c r="K40" s="41"/>
      <c r="L40" s="170"/>
      <c r="M40" s="36" t="str">
        <f ca="1">IF(ISBLANK(NEUTRAL!J40),"",NEUTRAL!J40)</f>
        <v>Schwarzwurzelcremesuppe  (AGL)</v>
      </c>
      <c r="N40" s="170">
        <v>15</v>
      </c>
      <c r="O40" s="68" t="str">
        <f>NEUTRAL!$L$5</f>
        <v>Milchspeise (AG)</v>
      </c>
      <c r="P40" s="69">
        <v>4</v>
      </c>
    </row>
    <row r="41" spans="1:16" s="6" customFormat="1" ht="45" customHeight="1">
      <c r="A41" s="185"/>
      <c r="B41" s="151"/>
      <c r="C41" s="39" t="str">
        <f ca="1">NEUTRAL!C41</f>
        <v xml:space="preserve"> Gebackenes Putenschnitzel (AC)</v>
      </c>
      <c r="D41" s="168"/>
      <c r="E41" s="39" t="str">
        <f ca="1">NEUTRAL!E41</f>
        <v>Eiernockerl  (ACG)</v>
      </c>
      <c r="F41" s="168"/>
      <c r="G41" s="39" t="str">
        <f ca="1">NEUTRAL!G41</f>
        <v>Scheiterhaufen (ACFG)</v>
      </c>
      <c r="H41" s="168"/>
      <c r="I41" s="39" t="str">
        <f ca="1">NEUTRAL!I41</f>
        <v xml:space="preserve"> Eier-Nockerlflan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>
        <v>1</v>
      </c>
    </row>
    <row r="42" spans="1:16" s="6" customFormat="1" ht="45" customHeight="1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 xml:space="preserve"> mit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mit</v>
      </c>
      <c r="J42" s="168"/>
      <c r="K42" s="41" t="e">
        <f>NEUTRAL!#REF!</f>
        <v>#REF!</v>
      </c>
      <c r="L42" s="168"/>
      <c r="M42" s="39" t="str">
        <f ca="1">IF(ISBLANK(NEUTRAL!J42),"",NEUTRAL!J42)</f>
        <v>Käsewurst (CGM)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Gurkensalat  (GLM)</v>
      </c>
      <c r="F43" s="168"/>
      <c r="G43" s="41" t="str">
        <f ca="1">NEUTRAL!G43</f>
        <v xml:space="preserve"> Äpfel und Rosinen</v>
      </c>
      <c r="H43" s="168"/>
      <c r="I43" s="41" t="str">
        <f ca="1">NEUTRAL!I43</f>
        <v xml:space="preserve"> püriertem Gurkensalat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>
      <c r="A44" s="185"/>
      <c r="B44" s="151"/>
      <c r="C44" s="41" t="str">
        <f ca="1">NEUTRAL!C44</f>
        <v>Nusskuchen (GH)</v>
      </c>
      <c r="D44" s="168"/>
      <c r="E44" s="41" t="str">
        <f ca="1">NEUTRAL!E44</f>
        <v>Nusskuchen (GH)</v>
      </c>
      <c r="F44" s="168"/>
      <c r="G44" s="41" t="str">
        <f ca="1">NEUTRAL!G44</f>
        <v>Nusskuchen (GH)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>
      <c r="A45" s="186"/>
      <c r="B45" s="152"/>
      <c r="C45" s="45" t="str">
        <f ca="1">NEUTRAL!C45</f>
        <v xml:space="preserve">1150 Kcal / 62 g Fett / 59 g Proteine / 85 g KH / 7,1 BE </v>
      </c>
      <c r="D45" s="169"/>
      <c r="E45" s="45" t="str">
        <f ca="1">NEUTRAL!E45</f>
        <v xml:space="preserve">1109 Kcal / 69 g Fett / 33 g Proteine / 87 g KH / 7,3 BE </v>
      </c>
      <c r="F45" s="169"/>
      <c r="G45" s="45" t="str">
        <f ca="1">NEUTRAL!G45</f>
        <v xml:space="preserve">764 Kcal / 28 g Fett / 23 g Proteine / 104 g KH / 8,6 BE </v>
      </c>
      <c r="H45" s="169"/>
      <c r="I45" s="45" t="str">
        <f ca="1">NEUTRAL!I45</f>
        <v xml:space="preserve">382 Kcal / 26 g Fett / 20 g Proteine / 15 g KH / 1,2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679 Kcal / 46 g Fett / 29 g Proteine / 35 g KH / 2,9 BE </v>
      </c>
      <c r="N45" s="169"/>
      <c r="O45" s="66"/>
      <c r="P45" s="71" t="s">
        <v>304</v>
      </c>
    </row>
    <row r="46" spans="1:16" ht="32.25" customHeight="1" thickBot="1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137" priority="33" stopIfTrue="1">
      <formula>ISBLANK(D4)</formula>
    </cfRule>
  </conditionalFormatting>
  <conditionalFormatting sqref="F4">
    <cfRule type="expression" dxfId="136" priority="32" stopIfTrue="1">
      <formula>ISBLANK(F4)</formula>
    </cfRule>
  </conditionalFormatting>
  <conditionalFormatting sqref="H16">
    <cfRule type="expression" dxfId="135" priority="23" stopIfTrue="1">
      <formula>ISBLANK(H16)</formula>
    </cfRule>
  </conditionalFormatting>
  <conditionalFormatting sqref="D28 N28">
    <cfRule type="expression" dxfId="134" priority="19" stopIfTrue="1">
      <formula>ISBLANK(D28)</formula>
    </cfRule>
  </conditionalFormatting>
  <conditionalFormatting sqref="F28">
    <cfRule type="expression" dxfId="133" priority="18" stopIfTrue="1">
      <formula>ISBLANK(F28)</formula>
    </cfRule>
  </conditionalFormatting>
  <conditionalFormatting sqref="H22">
    <cfRule type="expression" dxfId="132" priority="20" stopIfTrue="1">
      <formula>ISBLANK(H22)</formula>
    </cfRule>
  </conditionalFormatting>
  <conditionalFormatting sqref="D22 N22">
    <cfRule type="expression" dxfId="131" priority="22" stopIfTrue="1">
      <formula>ISBLANK(D22)</formula>
    </cfRule>
  </conditionalFormatting>
  <conditionalFormatting sqref="F16">
    <cfRule type="expression" dxfId="130" priority="24" stopIfTrue="1">
      <formula>ISBLANK(F16)</formula>
    </cfRule>
  </conditionalFormatting>
  <conditionalFormatting sqref="H10">
    <cfRule type="expression" dxfId="129" priority="26" stopIfTrue="1">
      <formula>ISBLANK(H10)</formula>
    </cfRule>
  </conditionalFormatting>
  <conditionalFormatting sqref="D10 N10">
    <cfRule type="expression" dxfId="128" priority="28" stopIfTrue="1">
      <formula>ISBLANK(D10)</formula>
    </cfRule>
  </conditionalFormatting>
  <conditionalFormatting sqref="F10">
    <cfRule type="expression" dxfId="127" priority="27" stopIfTrue="1">
      <formula>ISBLANK(F10)</formula>
    </cfRule>
  </conditionalFormatting>
  <conditionalFormatting sqref="P4">
    <cfRule type="expression" dxfId="126" priority="31" stopIfTrue="1">
      <formula>ISBLANK(P4)</formula>
    </cfRule>
  </conditionalFormatting>
  <conditionalFormatting sqref="P11:P15 P17:P21 P23:P27 P29:P33 P35:P39 P41:P45">
    <cfRule type="expression" dxfId="125" priority="9" stopIfTrue="1">
      <formula>ISBLANK(P11)</formula>
    </cfRule>
  </conditionalFormatting>
  <conditionalFormatting sqref="H4">
    <cfRule type="expression" dxfId="124" priority="30" stopIfTrue="1">
      <formula>ISBLANK(H4)</formula>
    </cfRule>
  </conditionalFormatting>
  <conditionalFormatting sqref="D40 N40">
    <cfRule type="expression" dxfId="123" priority="13" stopIfTrue="1">
      <formula>ISBLANK(D40)</formula>
    </cfRule>
  </conditionalFormatting>
  <conditionalFormatting sqref="P5:P9">
    <cfRule type="expression" dxfId="122" priority="29" stopIfTrue="1">
      <formula>ISBLANK(P5)</formula>
    </cfRule>
  </conditionalFormatting>
  <conditionalFormatting sqref="D16 N16">
    <cfRule type="expression" dxfId="121" priority="25" stopIfTrue="1">
      <formula>ISBLANK(D16)</formula>
    </cfRule>
  </conditionalFormatting>
  <conditionalFormatting sqref="F22">
    <cfRule type="expression" dxfId="120" priority="21" stopIfTrue="1">
      <formula>ISBLANK(F22)</formula>
    </cfRule>
  </conditionalFormatting>
  <conditionalFormatting sqref="H28">
    <cfRule type="expression" dxfId="119" priority="17" stopIfTrue="1">
      <formula>ISBLANK(H28)</formula>
    </cfRule>
  </conditionalFormatting>
  <conditionalFormatting sqref="F34">
    <cfRule type="expression" dxfId="118" priority="15" stopIfTrue="1">
      <formula>ISBLANK(F34)</formula>
    </cfRule>
  </conditionalFormatting>
  <conditionalFormatting sqref="D34 N34">
    <cfRule type="expression" dxfId="117" priority="16" stopIfTrue="1">
      <formula>ISBLANK(D34)</formula>
    </cfRule>
  </conditionalFormatting>
  <conditionalFormatting sqref="H34">
    <cfRule type="expression" dxfId="116" priority="14" stopIfTrue="1">
      <formula>ISBLANK(H34)</formula>
    </cfRule>
  </conditionalFormatting>
  <conditionalFormatting sqref="F40">
    <cfRule type="expression" dxfId="115" priority="12" stopIfTrue="1">
      <formula>ISBLANK(F40)</formula>
    </cfRule>
  </conditionalFormatting>
  <conditionalFormatting sqref="H40">
    <cfRule type="expression" dxfId="114" priority="11" stopIfTrue="1">
      <formula>ISBLANK(H40)</formula>
    </cfRule>
  </conditionalFormatting>
  <conditionalFormatting sqref="P10 P16 P22 P28 P34 P40">
    <cfRule type="expression" dxfId="113" priority="10" stopIfTrue="1">
      <formula>ISBLANK(P10)</formula>
    </cfRule>
  </conditionalFormatting>
  <conditionalFormatting sqref="L16">
    <cfRule type="expression" dxfId="112" priority="6" stopIfTrue="1">
      <formula>ISBLANK(L16)</formula>
    </cfRule>
  </conditionalFormatting>
  <conditionalFormatting sqref="L22">
    <cfRule type="expression" dxfId="111" priority="5" stopIfTrue="1">
      <formula>ISBLANK(L22)</formula>
    </cfRule>
  </conditionalFormatting>
  <conditionalFormatting sqref="L10">
    <cfRule type="expression" dxfId="110" priority="7" stopIfTrue="1">
      <formula>ISBLANK(L10)</formula>
    </cfRule>
  </conditionalFormatting>
  <conditionalFormatting sqref="J4 L4">
    <cfRule type="expression" dxfId="109" priority="8" stopIfTrue="1">
      <formula>ISBLANK(J4)</formula>
    </cfRule>
  </conditionalFormatting>
  <conditionalFormatting sqref="L28">
    <cfRule type="expression" dxfId="108" priority="4" stopIfTrue="1">
      <formula>ISBLANK(L28)</formula>
    </cfRule>
  </conditionalFormatting>
  <conditionalFormatting sqref="L34">
    <cfRule type="expression" dxfId="107" priority="3" stopIfTrue="1">
      <formula>ISBLANK(L34)</formula>
    </cfRule>
  </conditionalFormatting>
  <conditionalFormatting sqref="L40">
    <cfRule type="expression" dxfId="106" priority="2" stopIfTrue="1">
      <formula>ISBLANK(L40)</formula>
    </cfRule>
  </conditionalFormatting>
  <conditionalFormatting sqref="J10 J16 J22 J28 J34 J40">
    <cfRule type="expression" dxfId="105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3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6</vt:i4>
      </vt:variant>
    </vt:vector>
  </HeadingPairs>
  <TitlesOfParts>
    <vt:vector size="20" baseType="lpstr">
      <vt:lpstr>NEUTRAL</vt:lpstr>
      <vt:lpstr>Tageskarte</vt:lpstr>
      <vt:lpstr>MA S</vt:lpstr>
      <vt:lpstr>A</vt:lpstr>
      <vt:lpstr>B-EG</vt:lpstr>
      <vt:lpstr>B1</vt:lpstr>
      <vt:lpstr>C2</vt:lpstr>
      <vt:lpstr>C3</vt:lpstr>
      <vt:lpstr>D</vt:lpstr>
      <vt:lpstr>E</vt:lpstr>
      <vt:lpstr>Prod</vt:lpstr>
      <vt:lpstr>Tagesprod</vt:lpstr>
      <vt:lpstr>EXPORT</vt:lpstr>
      <vt:lpstr>Allergene</vt:lpstr>
      <vt:lpstr>NEUTRAL!Druckbereich</vt:lpstr>
      <vt:lpstr>Tageskarte!Druckbereich</vt:lpstr>
      <vt:lpstr>Tagesprod!Druckbereich</vt:lpstr>
      <vt:lpstr>NEUTRAL!Drucktitel</vt:lpstr>
      <vt:lpstr>Tageskarte!Drucktitel</vt:lpstr>
      <vt:lpstr>Tagesprod!Drucktitel</vt:lpstr>
    </vt:vector>
  </TitlesOfParts>
  <Company>SIMACEK GesmbH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Rossmann</dc:creator>
  <cp:lastModifiedBy>Büro Hoffmannpark</cp:lastModifiedBy>
  <cp:lastPrinted>2026-09-03T08:18:27Z</cp:lastPrinted>
  <dcterms:created xsi:type="dcterms:W3CDTF">2006-11-13T13:26:09Z</dcterms:created>
  <dcterms:modified xsi:type="dcterms:W3CDTF">2026-09-07T07:22:31Z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.	;	;	{	}	[@[{0}]]	1031	3079</vt:lpwstr>
  </property>
</Properties>
</file>